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AE516E01-E783-400F-9967-3A455584B8F4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Ventes" sheetId="2" r:id="rId1"/>
    <sheet name="Salaires" sheetId="3" r:id="rId2"/>
    <sheet name="Taille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6" i="1" s="1"/>
  <c r="D7" i="1"/>
  <c r="J7" i="1" s="1"/>
  <c r="D6" i="1"/>
  <c r="J6" i="1" s="1"/>
  <c r="D5" i="1"/>
  <c r="J5" i="1" s="1"/>
  <c r="D4" i="1"/>
  <c r="J4" i="1" s="1"/>
  <c r="G3" i="1"/>
  <c r="G4" i="1" s="1"/>
  <c r="G5" i="1" s="1"/>
  <c r="G6" i="1" s="1"/>
  <c r="G7" i="1" s="1"/>
  <c r="D3" i="1"/>
  <c r="J3" i="1" s="1"/>
  <c r="C8" i="2"/>
  <c r="D8" i="2"/>
  <c r="B8" i="2"/>
  <c r="F5" i="2"/>
  <c r="F6" i="2"/>
  <c r="F7" i="2"/>
  <c r="F4" i="2"/>
  <c r="E5" i="2"/>
  <c r="E6" i="2"/>
  <c r="E7" i="2"/>
  <c r="E4" i="2"/>
  <c r="F5" i="1" l="1"/>
  <c r="E8" i="2"/>
  <c r="F7" i="1"/>
  <c r="J8" i="1"/>
  <c r="J9" i="1" s="1"/>
  <c r="F3" i="1"/>
  <c r="H3" i="1" s="1"/>
  <c r="H4" i="1" s="1"/>
  <c r="H5" i="1" s="1"/>
  <c r="H6" i="1" s="1"/>
  <c r="H7" i="1" s="1"/>
  <c r="K3" i="1"/>
  <c r="F4" i="1"/>
  <c r="K5" i="1"/>
  <c r="K7" i="1"/>
  <c r="K4" i="1"/>
  <c r="K6" i="1"/>
  <c r="K8" i="1" l="1"/>
  <c r="K9" i="1" s="1"/>
  <c r="F8" i="1"/>
</calcChain>
</file>

<file path=xl/sharedStrings.xml><?xml version="1.0" encoding="utf-8"?>
<sst xmlns="http://schemas.openxmlformats.org/spreadsheetml/2006/main" count="47" uniqueCount="44">
  <si>
    <t>COMPARATIF DES VENTES MENSUELLES</t>
  </si>
  <si>
    <t>Noms des représentants</t>
  </si>
  <si>
    <t>Total</t>
  </si>
  <si>
    <t>Moyenne</t>
  </si>
  <si>
    <t>Lefèvre</t>
  </si>
  <si>
    <t>Vidal</t>
  </si>
  <si>
    <t>Béliveau</t>
  </si>
  <si>
    <t>Glaudis</t>
  </si>
  <si>
    <t>Salaire moyen par site et par niveau scolaire</t>
  </si>
  <si>
    <t>Site</t>
  </si>
  <si>
    <t>Niveau scolaire</t>
  </si>
  <si>
    <t>Namur</t>
  </si>
  <si>
    <t>Liège</t>
  </si>
  <si>
    <t>Gand</t>
  </si>
  <si>
    <t>Bruxelles</t>
  </si>
  <si>
    <t>Charleroi</t>
  </si>
  <si>
    <t>Total général</t>
  </si>
  <si>
    <t>Secondaire inférieur</t>
  </si>
  <si>
    <t>Secondaire supérieur</t>
  </si>
  <si>
    <t>Baccalauréat</t>
  </si>
  <si>
    <t>Universitaire</t>
  </si>
  <si>
    <t>Tailles en cm</t>
  </si>
  <si>
    <t>Bornes des intervalles</t>
  </si>
  <si>
    <t>Centres de classe</t>
  </si>
  <si>
    <t>Effectifs</t>
  </si>
  <si>
    <t>Fréquences</t>
  </si>
  <si>
    <t>Effectifs cumulés</t>
  </si>
  <si>
    <t>Fréquences cumulées</t>
  </si>
  <si>
    <t>Ecart-type</t>
  </si>
  <si>
    <t>Classes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</si>
  <si>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  <r>
      <rPr>
        <b/>
        <vertAlign val="superscript"/>
        <sz val="11"/>
        <color theme="1"/>
        <rFont val="Calibri"/>
        <family val="2"/>
        <scheme val="minor"/>
      </rPr>
      <t>-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</si>
  <si>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</si>
  <si>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</si>
  <si>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</si>
  <si>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</si>
  <si>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</si>
  <si>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</si>
  <si>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rPr>
        <b/>
        <sz val="11"/>
        <color theme="1"/>
        <rFont val="Symbol"/>
        <family val="1"/>
        <charset val="2"/>
      </rPr>
      <t>`</t>
    </r>
    <r>
      <rPr>
        <b/>
        <sz val="11"/>
        <color theme="1"/>
        <rFont val="Calibri"/>
        <family val="2"/>
      </rPr>
      <t>x</t>
    </r>
  </si>
  <si>
    <t>s</t>
  </si>
  <si>
    <t>[149,5 -159,5[</t>
  </si>
  <si>
    <t>[159,5 -169,5[</t>
  </si>
  <si>
    <t>[169,5 -179,5[</t>
  </si>
  <si>
    <t>[179,5 -189,5[</t>
  </si>
  <si>
    <t>[189,5 -199,5[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</si>
</sst>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\ &quot;cm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lightGray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72">
    <xf numFmtId="0" fontId="0" fillId="0" borderId="0" xfId="0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4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3" borderId="8" xfId="0" applyFont="1" applyFill="1" applyBorder="1"/>
    <xf numFmtId="0" fontId="0" fillId="0" borderId="9" xfId="0" applyBorder="1"/>
    <xf numFmtId="1" fontId="0" fillId="0" borderId="10" xfId="0" applyNumberFormat="1" applyBorder="1"/>
    <xf numFmtId="1" fontId="0" fillId="0" borderId="11" xfId="0" applyNumberFormat="1" applyBorder="1"/>
    <xf numFmtId="1" fontId="0" fillId="3" borderId="12" xfId="0" applyNumberFormat="1" applyFill="1" applyBorder="1"/>
    <xf numFmtId="0" fontId="0" fillId="0" borderId="13" xfId="0" applyBorder="1"/>
    <xf numFmtId="1" fontId="0" fillId="0" borderId="14" xfId="0" applyNumberFormat="1" applyBorder="1"/>
    <xf numFmtId="1" fontId="0" fillId="0" borderId="15" xfId="0" applyNumberFormat="1" applyBorder="1"/>
    <xf numFmtId="1" fontId="0" fillId="3" borderId="16" xfId="0" applyNumberFormat="1" applyFill="1" applyBorder="1"/>
    <xf numFmtId="0" fontId="2" fillId="3" borderId="17" xfId="0" applyFont="1" applyFill="1" applyBorder="1"/>
    <xf numFmtId="1" fontId="0" fillId="3" borderId="18" xfId="0" applyNumberFormat="1" applyFill="1" applyBorder="1"/>
    <xf numFmtId="1" fontId="0" fillId="3" borderId="19" xfId="0" applyNumberFormat="1" applyFill="1" applyBorder="1"/>
    <xf numFmtId="1" fontId="0" fillId="3" borderId="20" xfId="0" applyNumberFormat="1" applyFill="1" applyBorder="1"/>
    <xf numFmtId="0" fontId="3" fillId="5" borderId="21" xfId="3" applyFont="1" applyBorder="1" applyAlignment="1">
      <alignment horizontal="center" vertical="center" wrapText="1"/>
    </xf>
    <xf numFmtId="0" fontId="3" fillId="5" borderId="22" xfId="3" applyFont="1" applyBorder="1" applyAlignment="1">
      <alignment horizontal="center" vertical="center" wrapText="1"/>
    </xf>
    <xf numFmtId="0" fontId="3" fillId="5" borderId="23" xfId="3" applyFont="1" applyBorder="1" applyAlignment="1">
      <alignment horizontal="center" vertical="center" wrapText="1"/>
    </xf>
    <xf numFmtId="0" fontId="3" fillId="6" borderId="0" xfId="0" applyFont="1" applyFill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6" borderId="0" xfId="0" applyFill="1"/>
    <xf numFmtId="0" fontId="11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2" borderId="28" xfId="0" applyFill="1" applyBorder="1"/>
    <xf numFmtId="164" fontId="0" fillId="2" borderId="28" xfId="0" applyNumberFormat="1" applyFill="1" applyBorder="1"/>
    <xf numFmtId="1" fontId="0" fillId="2" borderId="28" xfId="0" applyNumberFormat="1" applyFill="1" applyBorder="1"/>
    <xf numFmtId="164" fontId="0" fillId="2" borderId="29" xfId="2" applyNumberFormat="1" applyFont="1" applyFill="1" applyBorder="1"/>
    <xf numFmtId="0" fontId="0" fillId="2" borderId="27" xfId="0" applyFill="1" applyBorder="1"/>
    <xf numFmtId="0" fontId="0" fillId="2" borderId="29" xfId="2" applyNumberFormat="1" applyFont="1" applyFill="1" applyBorder="1"/>
    <xf numFmtId="0" fontId="0" fillId="0" borderId="30" xfId="0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4" fontId="0" fillId="2" borderId="31" xfId="2" applyNumberFormat="1" applyFont="1" applyFill="1" applyBorder="1"/>
    <xf numFmtId="0" fontId="0" fillId="2" borderId="30" xfId="0" applyFill="1" applyBorder="1"/>
    <xf numFmtId="0" fontId="0" fillId="2" borderId="31" xfId="2" applyNumberFormat="1" applyFont="1" applyFill="1" applyBorder="1"/>
    <xf numFmtId="0" fontId="0" fillId="0" borderId="32" xfId="0" applyBorder="1"/>
    <xf numFmtId="0" fontId="0" fillId="0" borderId="33" xfId="0" applyBorder="1"/>
    <xf numFmtId="0" fontId="0" fillId="2" borderId="33" xfId="0" applyFill="1" applyBorder="1"/>
    <xf numFmtId="164" fontId="0" fillId="2" borderId="33" xfId="0" applyNumberFormat="1" applyFill="1" applyBorder="1"/>
    <xf numFmtId="1" fontId="0" fillId="2" borderId="33" xfId="0" applyNumberFormat="1" applyFill="1" applyBorder="1"/>
    <xf numFmtId="164" fontId="0" fillId="2" borderId="34" xfId="2" applyNumberFormat="1" applyFont="1" applyFill="1" applyBorder="1"/>
    <xf numFmtId="0" fontId="0" fillId="2" borderId="32" xfId="0" applyFill="1" applyBorder="1"/>
    <xf numFmtId="0" fontId="0" fillId="2" borderId="34" xfId="2" applyNumberFormat="1" applyFont="1" applyFill="1" applyBorder="1"/>
    <xf numFmtId="0" fontId="3" fillId="2" borderId="35" xfId="0" applyFont="1" applyFill="1" applyBorder="1"/>
    <xf numFmtId="9" fontId="3" fillId="2" borderId="36" xfId="2" applyFont="1" applyFill="1" applyBorder="1"/>
    <xf numFmtId="1" fontId="0" fillId="0" borderId="0" xfId="0" applyNumberFormat="1" applyFill="1"/>
    <xf numFmtId="164" fontId="0" fillId="0" borderId="0" xfId="2" applyNumberFormat="1" applyFont="1" applyFill="1"/>
    <xf numFmtId="0" fontId="3" fillId="2" borderId="37" xfId="0" applyFont="1" applyFill="1" applyBorder="1"/>
    <xf numFmtId="165" fontId="8" fillId="7" borderId="21" xfId="0" applyNumberFormat="1" applyFont="1" applyFill="1" applyBorder="1"/>
    <xf numFmtId="165" fontId="8" fillId="7" borderId="38" xfId="0" applyNumberFormat="1" applyFont="1" applyFill="1" applyBorder="1"/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2" xfId="3" applyFont="1" applyBorder="1" applyAlignment="1">
      <alignment horizontal="center" vertical="center" wrapText="1"/>
    </xf>
  </cellXfs>
  <cellStyles count="4">
    <cellStyle name="40 % - Accent1" xfId="3" builtinId="31"/>
    <cellStyle name="Normal" xfId="0" builtinId="0"/>
    <cellStyle name="Normal 2" xfId="1" xr:uid="{00000000-0005-0000-0000-000002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BE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Ventes janvier 2023</a:t>
            </a:r>
            <a:endParaRPr lang="en-US"/>
          </a:p>
        </c:rich>
      </c:tx>
      <c:overlay val="0"/>
      <c:spPr>
        <a:solidFill>
          <a:schemeClr val="accent4">
            <a:lumMod val="50000"/>
          </a:schemeClr>
        </a:solidFill>
        <a:ln w="25400" cap="flat" cmpd="sng" algn="ctr">
          <a:noFill/>
          <a:prstDash val="solid"/>
        </a:ln>
        <a:effectLst/>
      </c:spPr>
    </c:title>
    <c:autoTitleDeleted val="0"/>
    <c:view3D>
      <c:rotX val="30"/>
      <c:rotY val="201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Ventes!$B$3</c:f>
              <c:strCache>
                <c:ptCount val="1"/>
                <c:pt idx="0">
                  <c:v>janv-23</c:v>
                </c:pt>
              </c:strCache>
            </c:strRef>
          </c:tx>
          <c:explosion val="25"/>
          <c:dPt>
            <c:idx val="0"/>
            <c:bubble3D val="0"/>
            <c:spPr>
              <a:pattFill prst="lgCheck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C06E-4BFD-AE47-557508774D17}"/>
              </c:ext>
            </c:extLst>
          </c:dPt>
          <c:dPt>
            <c:idx val="1"/>
            <c:bubble3D val="0"/>
            <c:spPr>
              <a:pattFill prst="diagBrick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C06E-4BFD-AE47-557508774D17}"/>
              </c:ext>
            </c:extLst>
          </c:dPt>
          <c:dPt>
            <c:idx val="2"/>
            <c:bubble3D val="0"/>
            <c:spPr>
              <a:pattFill prst="ltHorz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C06E-4BFD-AE47-557508774D17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06E-4BFD-AE47-557508774D17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0.13888888888888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E-4BFD-AE47-557508774D17}"/>
                </c:ext>
              </c:extLst>
            </c:dLbl>
            <c:dLbl>
              <c:idx val="1"/>
              <c:layout>
                <c:manualLayout>
                  <c:x val="-0.18888888888888888"/>
                  <c:y val="2.31477836103820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E-4BFD-AE47-557508774D17}"/>
                </c:ext>
              </c:extLst>
            </c:dLbl>
            <c:dLbl>
              <c:idx val="2"/>
              <c:layout>
                <c:manualLayout>
                  <c:x val="5.2777777777777785E-2"/>
                  <c:y val="-6.01851851851851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6E-4BFD-AE47-557508774D17}"/>
                </c:ext>
              </c:extLst>
            </c:dLbl>
            <c:dLbl>
              <c:idx val="3"/>
              <c:layout>
                <c:manualLayout>
                  <c:x val="0.16666666666666657"/>
                  <c:y val="-4.1666666666666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E-4BFD-AE47-557508774D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BE" b="1"/>
                </a:pPr>
                <a:endParaRPr lang="fr-F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Ventes!$A$4:$A$7</c:f>
              <c:strCache>
                <c:ptCount val="4"/>
                <c:pt idx="0">
                  <c:v>Lefèvre</c:v>
                </c:pt>
                <c:pt idx="1">
                  <c:v>Vidal</c:v>
                </c:pt>
                <c:pt idx="2">
                  <c:v>Béliveau</c:v>
                </c:pt>
                <c:pt idx="3">
                  <c:v>Glaudis</c:v>
                </c:pt>
              </c:strCache>
            </c:strRef>
          </c:cat>
          <c:val>
            <c:numRef>
              <c:f>Ventes!$B$4:$B$7</c:f>
              <c:numCache>
                <c:formatCode>General</c:formatCode>
                <c:ptCount val="4"/>
                <c:pt idx="0">
                  <c:v>1800</c:v>
                </c:pt>
                <c:pt idx="1">
                  <c:v>900</c:v>
                </c:pt>
                <c:pt idx="2">
                  <c:v>1725</c:v>
                </c:pt>
                <c:pt idx="3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6E-4BFD-AE47-557508774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gradFill rotWithShape="1">
      <a:gsLst>
        <a:gs pos="0">
          <a:schemeClr val="accent4">
            <a:lumMod val="50000"/>
          </a:schemeClr>
        </a:gs>
        <a:gs pos="45000">
          <a:schemeClr val="accent4">
            <a:lumMod val="40000"/>
            <a:lumOff val="60000"/>
          </a:schemeClr>
        </a:gs>
        <a:gs pos="100000">
          <a:schemeClr val="accent4">
            <a:lumMod val="20000"/>
            <a:lumOff val="80000"/>
          </a:schemeClr>
        </a:gs>
      </a:gsLst>
      <a:lin ang="16200000" scaled="1"/>
    </a:gradFill>
    <a:ln w="28575" cap="flat" cmpd="sng" algn="ctr">
      <a:solidFill>
        <a:schemeClr val="accent4">
          <a:lumMod val="50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lang="fr-BE" sz="1050">
                <a:solidFill>
                  <a:schemeClr val="bg1"/>
                </a:solidFill>
              </a:defRPr>
            </a:pPr>
            <a:r>
              <a:rPr lang="en-US" sz="1050">
                <a:solidFill>
                  <a:schemeClr val="bg1"/>
                </a:solidFill>
              </a:rPr>
              <a:t>Moyenne 1er trimestre 2023</a:t>
            </a:r>
          </a:p>
          <a:p>
            <a:pPr>
              <a:defRPr lang="fr-BE" sz="1050">
                <a:solidFill>
                  <a:schemeClr val="bg1"/>
                </a:solidFill>
              </a:defRPr>
            </a:pPr>
            <a:r>
              <a:rPr lang="en-US" sz="1050">
                <a:solidFill>
                  <a:schemeClr val="bg1"/>
                </a:solidFill>
              </a:rPr>
              <a:t>Ventes</a:t>
            </a:r>
          </a:p>
        </c:rich>
      </c:tx>
      <c:overlay val="0"/>
      <c:spPr>
        <a:solidFill>
          <a:schemeClr val="accent4">
            <a:lumMod val="50000"/>
          </a:schemeClr>
        </a:solidFill>
        <a:ln w="25400" cap="flat" cmpd="sng" algn="ctr">
          <a:noFill/>
          <a:prstDash val="solid"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98264800233305"/>
          <c:y val="0.25288193061470426"/>
          <c:w val="0.79415813648293976"/>
          <c:h val="0.601327230671042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Ventes!$F$4:$F$7</c:f>
              <c:strCache>
                <c:ptCount val="4"/>
                <c:pt idx="0">
                  <c:v>1500</c:v>
                </c:pt>
                <c:pt idx="1">
                  <c:v>1300</c:v>
                </c:pt>
                <c:pt idx="2">
                  <c:v>1725</c:v>
                </c:pt>
                <c:pt idx="3">
                  <c:v>1750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99-424B-8712-6DF2D689E3E2}"/>
              </c:ext>
            </c:extLst>
          </c:dPt>
          <c:dLbls>
            <c:dLbl>
              <c:idx val="0"/>
              <c:layout>
                <c:manualLayout>
                  <c:x val="-0.05"/>
                  <c:y val="-7.8086859641636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9-424B-8712-6DF2D689E3E2}"/>
                </c:ext>
              </c:extLst>
            </c:dLbl>
            <c:dLbl>
              <c:idx val="1"/>
              <c:layout>
                <c:manualLayout>
                  <c:x val="-2.5000000000000001E-2"/>
                  <c:y val="-3.1234743856654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9-424B-8712-6DF2D689E3E2}"/>
                </c:ext>
              </c:extLst>
            </c:dLbl>
            <c:dLbl>
              <c:idx val="2"/>
              <c:layout>
                <c:manualLayout>
                  <c:x val="-4.1666666666666664E-2"/>
                  <c:y val="3.90434298208183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99-424B-8712-6DF2D689E3E2}"/>
                </c:ext>
              </c:extLst>
            </c:dLbl>
            <c:dLbl>
              <c:idx val="3"/>
              <c:layout>
                <c:manualLayout>
                  <c:x val="-3.3333552055993004E-2"/>
                  <c:y val="-1.1713336374826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9-424B-8712-6DF2D689E3E2}"/>
                </c:ext>
              </c:extLst>
            </c:dLbl>
            <c:numFmt formatCode="#,##0&quot;€&quot;" sourceLinked="0"/>
            <c:spPr>
              <a:solidFill>
                <a:schemeClr val="bg1">
                  <a:lumMod val="65000"/>
                </a:schemeClr>
              </a:solidFill>
              <a:ln w="9525" cap="flat" cmpd="sng" algn="ctr">
                <a:noFill/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txPr>
              <a:bodyPr/>
              <a:lstStyle/>
              <a:p>
                <a:pPr>
                  <a:defRPr lang="fr-BE" b="1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Ventes!$A$4:$A$7</c:f>
              <c:strCache>
                <c:ptCount val="4"/>
                <c:pt idx="0">
                  <c:v>Lefèvre</c:v>
                </c:pt>
                <c:pt idx="1">
                  <c:v>Vidal</c:v>
                </c:pt>
                <c:pt idx="2">
                  <c:v>Béliveau</c:v>
                </c:pt>
                <c:pt idx="3">
                  <c:v>Glaudis</c:v>
                </c:pt>
              </c:strCache>
            </c:strRef>
          </c:cat>
          <c:val>
            <c:numRef>
              <c:f>Ventes!$F$4:$F$7</c:f>
              <c:numCache>
                <c:formatCode>General</c:formatCode>
                <c:ptCount val="4"/>
                <c:pt idx="0">
                  <c:v>1500</c:v>
                </c:pt>
                <c:pt idx="1">
                  <c:v>1300</c:v>
                </c:pt>
                <c:pt idx="2">
                  <c:v>1725</c:v>
                </c:pt>
                <c:pt idx="3">
                  <c:v>1750</c:v>
                </c:pt>
              </c:numCache>
            </c:numRef>
          </c:val>
          <c:shape val="cone"/>
          <c:extLst>
            <c:ext xmlns:c16="http://schemas.microsoft.com/office/drawing/2014/chart" uri="{C3380CC4-5D6E-409C-BE32-E72D297353CC}">
              <c16:uniqueId val="{00000005-1699-424B-8712-6DF2D689E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422829384"/>
        <c:axId val="422827032"/>
        <c:axId val="0"/>
      </c:bar3DChart>
      <c:catAx>
        <c:axId val="42282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BE" b="1"/>
            </a:pPr>
            <a:endParaRPr lang="fr-FR"/>
          </a:p>
        </c:txPr>
        <c:crossAx val="422827032"/>
        <c:crosses val="autoZero"/>
        <c:auto val="1"/>
        <c:lblAlgn val="ctr"/>
        <c:lblOffset val="100"/>
        <c:noMultiLvlLbl val="0"/>
      </c:catAx>
      <c:valAx>
        <c:axId val="422827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2829384"/>
        <c:crosses val="autoZero"/>
        <c:crossBetween val="between"/>
      </c:valAx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42000"/>
      </a:blip>
      <a:srcRect/>
      <a:stretch>
        <a:fillRect/>
      </a:stretch>
    </a:blipFill>
    <a:ln w="34925" cap="flat" cmpd="sng" algn="ctr">
      <a:solidFill>
        <a:schemeClr val="accent4">
          <a:lumMod val="50000"/>
        </a:schemeClr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lang="fr-BE" sz="1200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solidFill>
                  <a:schemeClr val="bg1"/>
                </a:solidFill>
                <a:effectLst/>
                <a:latin typeface="+mn-lt"/>
              </a:defRPr>
            </a:pPr>
            <a:r>
              <a:rPr lang="fr-BE" sz="1200" b="0" cap="none" spc="0">
                <a:ln w="9207" cmpd="sng">
                  <a:solidFill>
                    <a:srgbClr val="FFFFFF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  <a:latin typeface="+mn-lt"/>
              </a:rPr>
              <a:t>Salaire moyen par niveau scolaire à Liege</a:t>
            </a:r>
            <a:r>
              <a:rPr lang="fr-BE" sz="1200" b="0" cap="none" spc="0" baseline="0">
                <a:ln w="9207" cmpd="sng">
                  <a:solidFill>
                    <a:srgbClr val="FFFFFF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  <a:latin typeface="+mn-lt"/>
              </a:rPr>
              <a:t> </a:t>
            </a:r>
            <a:r>
              <a:rPr lang="fr-BE" sz="1200" b="0" cap="none" spc="0">
                <a:ln w="9207" cmpd="sng">
                  <a:solidFill>
                    <a:srgbClr val="FFFFFF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  <a:latin typeface="+mn-lt"/>
              </a:rPr>
              <a:t>et</a:t>
            </a:r>
            <a:r>
              <a:rPr lang="fr-BE" sz="1200" b="0" cap="none" spc="0" baseline="0">
                <a:ln w="9207" cmpd="sng">
                  <a:solidFill>
                    <a:srgbClr val="FFFFFF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  <a:latin typeface="+mn-lt"/>
              </a:rPr>
              <a:t> à </a:t>
            </a:r>
            <a:r>
              <a:rPr lang="fr-BE" sz="1200" b="0" cap="none" spc="0">
                <a:ln w="9207" cmpd="sng">
                  <a:solidFill>
                    <a:srgbClr val="FFFFFF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  <a:latin typeface="+mn-lt"/>
              </a:rPr>
              <a:t>Charleroi - Année 2023</a:t>
            </a:r>
          </a:p>
        </c:rich>
      </c:tx>
      <c:layout>
        <c:manualLayout>
          <c:xMode val="edge"/>
          <c:yMode val="edge"/>
          <c:x val="0.13219121380319268"/>
          <c:y val="2.3323615160349854E-2"/>
        </c:manualLayout>
      </c:layout>
      <c:overlay val="0"/>
      <c:spPr>
        <a:solidFill>
          <a:schemeClr val="accent4">
            <a:lumMod val="75000"/>
          </a:schemeClr>
        </a:solidFill>
        <a:ln w="25400" cap="rnd" cmpd="sng">
          <a:noFill/>
          <a:prstDash val="solid"/>
        </a:ln>
        <a:effectLst>
          <a:innerShdw blurRad="139700">
            <a:schemeClr val="bg2">
              <a:lumMod val="25000"/>
            </a:schemeClr>
          </a:innerShdw>
        </a:effectLst>
      </c:spPr>
    </c:title>
    <c:autoTitleDeleted val="0"/>
    <c:view3D>
      <c:rotX val="15"/>
      <c:rotY val="20"/>
      <c:rAngAx val="1"/>
    </c:view3D>
    <c:floor>
      <c:thickness val="0"/>
      <c:spPr>
        <a:solidFill>
          <a:schemeClr val="accent4">
            <a:lumMod val="50000"/>
          </a:schemeClr>
        </a:solidFill>
      </c:spPr>
    </c:floor>
    <c:sideWall>
      <c:thickness val="0"/>
      <c:spPr>
        <a:solidFill>
          <a:schemeClr val="accent4">
            <a:lumMod val="50000"/>
          </a:schemeClr>
        </a:solidFill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0.21942489331690682"/>
          <c:y val="0.16274715660542433"/>
          <c:w val="0.73113682218294129"/>
          <c:h val="0.628466922403930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Salaires!$C$4</c:f>
              <c:strCache>
                <c:ptCount val="1"/>
                <c:pt idx="0">
                  <c:v>Liège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pattFill prst="dkVert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  <a:ln w="508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7F2-4A86-BC25-44A6B19326D9}"/>
              </c:ext>
            </c:extLst>
          </c:dPt>
          <c:dLbls>
            <c:dLbl>
              <c:idx val="0"/>
              <c:layout>
                <c:manualLayout>
                  <c:x val="1.0179711955269044E-2"/>
                  <c:y val="-2.291614863931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2-4A86-BC25-44A6B19326D9}"/>
                </c:ext>
              </c:extLst>
            </c:dLbl>
            <c:dLbl>
              <c:idx val="1"/>
              <c:layout>
                <c:manualLayout>
                  <c:x val="-2.0929118987605317E-2"/>
                  <c:y val="-1.68644379978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F2-4A86-BC25-44A6B19326D9}"/>
                </c:ext>
              </c:extLst>
            </c:dLbl>
            <c:dLbl>
              <c:idx val="2"/>
              <c:layout>
                <c:manualLayout>
                  <c:x val="-2.4811700237187064E-2"/>
                  <c:y val="-2.3063498641617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F2-4A86-BC25-44A6B19326D9}"/>
                </c:ext>
              </c:extLst>
            </c:dLbl>
            <c:dLbl>
              <c:idx val="3"/>
              <c:layout>
                <c:manualLayout>
                  <c:x val="-1.8951469593213036E-2"/>
                  <c:y val="-2.1602431275037987E-2"/>
                </c:manualLayout>
              </c:layout>
              <c:numFmt formatCode="#,##0&quot;€&quot;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effectLst/>
              </c:spPr>
              <c:txPr>
                <a:bodyPr/>
                <a:lstStyle/>
                <a:p>
                  <a:pPr>
                    <a:defRPr lang="fr-BE" sz="1000" b="1">
                      <a:latin typeface="Candara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F2-4A86-BC25-44A6B19326D9}"/>
                </c:ext>
              </c:extLst>
            </c:dLbl>
            <c:numFmt formatCode="#,##0&quot;€&quot;" sourceLinked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lang="fr-BE" sz="1000" b="1">
                    <a:latin typeface="Candara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Salaires!$A$5:$A$8</c:f>
              <c:strCache>
                <c:ptCount val="4"/>
                <c:pt idx="0">
                  <c:v>Secondaire inférieur</c:v>
                </c:pt>
                <c:pt idx="1">
                  <c:v>Secondaire supérieur</c:v>
                </c:pt>
                <c:pt idx="2">
                  <c:v>Baccalauréat</c:v>
                </c:pt>
                <c:pt idx="3">
                  <c:v>Universitaire</c:v>
                </c:pt>
              </c:strCache>
            </c:strRef>
          </c:cat>
          <c:val>
            <c:numRef>
              <c:f>Salaires!$C$5:$C$8</c:f>
              <c:numCache>
                <c:formatCode>0</c:formatCode>
                <c:ptCount val="4"/>
                <c:pt idx="0">
                  <c:v>1250</c:v>
                </c:pt>
                <c:pt idx="1">
                  <c:v>1680</c:v>
                </c:pt>
                <c:pt idx="2">
                  <c:v>1975</c:v>
                </c:pt>
                <c:pt idx="3">
                  <c:v>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F2-4A86-BC25-44A6B19326D9}"/>
            </c:ext>
          </c:extLst>
        </c:ser>
        <c:ser>
          <c:idx val="1"/>
          <c:order val="1"/>
          <c:tx>
            <c:strRef>
              <c:f>Salaires!$F$4</c:f>
              <c:strCache>
                <c:ptCount val="1"/>
                <c:pt idx="0">
                  <c:v>Charleroi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7F2-4A86-BC25-44A6B19326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7F2-4A86-BC25-44A6B19326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7F2-4A86-BC25-44A6B19326D9}"/>
              </c:ext>
            </c:extLst>
          </c:dPt>
          <c:dPt>
            <c:idx val="3"/>
            <c:invertIfNegative val="0"/>
            <c:bubble3D val="0"/>
            <c:spPr>
              <a:pattFill prst="openDmnd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3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7F2-4A86-BC25-44A6B19326D9}"/>
              </c:ext>
            </c:extLst>
          </c:dPt>
          <c:dLbls>
            <c:dLbl>
              <c:idx val="0"/>
              <c:layout>
                <c:manualLayout>
                  <c:x val="3.3518324373759227E-2"/>
                  <c:y val="0.219298245614035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F2-4A86-BC25-44A6B19326D9}"/>
                </c:ext>
              </c:extLst>
            </c:dLbl>
            <c:dLbl>
              <c:idx val="1"/>
              <c:layout>
                <c:manualLayout>
                  <c:x val="3.362182418415828E-2"/>
                  <c:y val="0.306258230879034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F2-4A86-BC25-44A6B19326D9}"/>
                </c:ext>
              </c:extLst>
            </c:dLbl>
            <c:dLbl>
              <c:idx val="2"/>
              <c:layout>
                <c:manualLayout>
                  <c:x val="2.845352546229173E-2"/>
                  <c:y val="0.363978450062163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F2-4A86-BC25-44A6B19326D9}"/>
                </c:ext>
              </c:extLst>
            </c:dLbl>
            <c:dLbl>
              <c:idx val="3"/>
              <c:layout>
                <c:manualLayout>
                  <c:x val="3.5788033577955743E-2"/>
                  <c:y val="0.45147165814799467"/>
                </c:manualLayout>
              </c:layout>
              <c:numFmt formatCode="#,##0&quot;€&quot;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effectLst/>
              </c:spPr>
              <c:txPr>
                <a:bodyPr/>
                <a:lstStyle/>
                <a:p>
                  <a:pPr>
                    <a:defRPr lang="fr-BE" sz="1000" b="1">
                      <a:latin typeface="Candara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F2-4A86-BC25-44A6B19326D9}"/>
                </c:ext>
              </c:extLst>
            </c:dLbl>
            <c:numFmt formatCode="#,##0&quot;€&quot;" sourceLinked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lang="fr-BE" sz="1000" b="1">
                    <a:latin typeface="Candara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Salaires!$A$5:$A$8</c:f>
              <c:strCache>
                <c:ptCount val="4"/>
                <c:pt idx="0">
                  <c:v>Secondaire inférieur</c:v>
                </c:pt>
                <c:pt idx="1">
                  <c:v>Secondaire supérieur</c:v>
                </c:pt>
                <c:pt idx="2">
                  <c:v>Baccalauréat</c:v>
                </c:pt>
                <c:pt idx="3">
                  <c:v>Universitaire</c:v>
                </c:pt>
              </c:strCache>
            </c:strRef>
          </c:cat>
          <c:val>
            <c:numRef>
              <c:f>Salaires!$F$5:$F$8</c:f>
              <c:numCache>
                <c:formatCode>0</c:formatCode>
                <c:ptCount val="4"/>
                <c:pt idx="0">
                  <c:v>1170</c:v>
                </c:pt>
                <c:pt idx="1">
                  <c:v>1350</c:v>
                </c:pt>
                <c:pt idx="2">
                  <c:v>1850</c:v>
                </c:pt>
                <c:pt idx="3">
                  <c:v>2260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97F2-4A86-BC25-44A6B193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shape val="cylinder"/>
        <c:axId val="422828600"/>
        <c:axId val="422828992"/>
        <c:axId val="0"/>
      </c:bar3DChart>
      <c:catAx>
        <c:axId val="4228286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lang="fr-BE" sz="1000" cap="small" baseline="0">
                    <a:latin typeface="Calibri" pitchFamily="34" charset="0"/>
                  </a:defRPr>
                </a:pPr>
                <a:r>
                  <a:rPr lang="en-US" sz="1000" cap="small" baseline="0">
                    <a:latin typeface="Calibri" pitchFamily="34" charset="0"/>
                  </a:rPr>
                  <a:t>Niveau scolaire</a:t>
                </a:r>
              </a:p>
            </c:rich>
          </c:tx>
          <c:layout>
            <c:manualLayout>
              <c:xMode val="edge"/>
              <c:yMode val="edge"/>
              <c:x val="0.78425512261611063"/>
              <c:y val="0.88494750656167975"/>
            </c:manualLayout>
          </c:layout>
          <c:overlay val="0"/>
          <c:spPr>
            <a:solidFill>
              <a:schemeClr val="accent4">
                <a:lumMod val="20000"/>
                <a:lumOff val="80000"/>
              </a:schemeClr>
            </a:solidFill>
          </c:spPr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fr-BE" sz="800" b="1">
                <a:latin typeface="Candara" pitchFamily="34" charset="0"/>
              </a:defRPr>
            </a:pPr>
            <a:endParaRPr lang="fr-FR"/>
          </a:p>
        </c:txPr>
        <c:crossAx val="422828992"/>
        <c:crosses val="autoZero"/>
        <c:auto val="1"/>
        <c:lblAlgn val="ctr"/>
        <c:lblOffset val="100"/>
        <c:noMultiLvlLbl val="0"/>
      </c:catAx>
      <c:valAx>
        <c:axId val="422828992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fr-BE" sz="1000" cap="small"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r>
                  <a:rPr lang="fr-BE" sz="1000" i="1" cap="small" baseline="0">
                    <a:solidFill>
                      <a:schemeClr val="bg2">
                        <a:lumMod val="10000"/>
                      </a:schemeClr>
                    </a:solidFill>
                  </a:rPr>
                  <a:t>Salaire mensuel moyen</a:t>
                </a:r>
              </a:p>
            </c:rich>
          </c:tx>
          <c:layout>
            <c:manualLayout>
              <c:xMode val="edge"/>
              <c:yMode val="edge"/>
              <c:x val="1.6737193565090074E-3"/>
              <c:y val="0.11667635295588051"/>
            </c:manualLayout>
          </c:layout>
          <c:overlay val="0"/>
          <c:spPr>
            <a:solidFill>
              <a:schemeClr val="accent4">
                <a:lumMod val="20000"/>
                <a:lumOff val="80000"/>
              </a:schemeClr>
            </a:solidFill>
          </c:spPr>
        </c:title>
        <c:numFmt formatCode="#,##0&quot;€&quot;" sourceLinked="0"/>
        <c:majorTickMark val="out"/>
        <c:minorTickMark val="none"/>
        <c:tickLblPos val="nextTo"/>
        <c:txPr>
          <a:bodyPr/>
          <a:lstStyle/>
          <a:p>
            <a:pPr>
              <a:defRPr lang="fr-BE" sz="1000" b="1">
                <a:latin typeface="Candara" pitchFamily="34" charset="0"/>
              </a:defRPr>
            </a:pPr>
            <a:endParaRPr lang="fr-FR"/>
          </a:p>
        </c:txPr>
        <c:crossAx val="422828600"/>
        <c:crosses val="autoZero"/>
        <c:crossBetween val="between"/>
        <c:majorUnit val="250"/>
      </c:valAx>
      <c:spPr>
        <a:blipFill dpi="0" rotWithShape="1">
          <a:blip xmlns:r="http://schemas.openxmlformats.org/officeDocument/2006/relationships" r:embed="rId1">
            <a:alphaModFix amt="25000"/>
          </a:blip>
          <a:srcRect/>
          <a:stretch>
            <a:fillRect/>
          </a:stretch>
        </a:blipFill>
      </c:spPr>
    </c:plotArea>
    <c:legend>
      <c:legendPos val="b"/>
      <c:overlay val="0"/>
      <c:spPr>
        <a:solidFill>
          <a:schemeClr val="accent4">
            <a:lumMod val="40000"/>
            <a:lumOff val="60000"/>
          </a:schemeClr>
        </a:solidFill>
      </c:sp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Courbe cumulative</a:t>
            </a:r>
            <a:br>
              <a:rPr lang="en-US"/>
            </a:br>
            <a:r>
              <a:rPr lang="en-US" sz="1200"/>
              <a:t>Tailles des étudiants</a:t>
            </a:r>
          </a:p>
        </c:rich>
      </c:tx>
      <c:overlay val="0"/>
      <c:spPr>
        <a:ln>
          <a:solidFill>
            <a:schemeClr val="tx2">
              <a:lumMod val="75000"/>
            </a:schemeClr>
          </a:solidFill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Tailles!$A$1</c:f>
              <c:strCache>
                <c:ptCount val="1"/>
                <c:pt idx="0">
                  <c:v>Tailles en cm</c:v>
                </c:pt>
              </c:strCache>
            </c:strRef>
          </c:tx>
          <c:dLbls>
            <c:dLbl>
              <c:idx val="0"/>
              <c:layout>
                <c:manualLayout>
                  <c:x val="-5.1402887139107609E-2"/>
                  <c:y val="-8.380796150481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9F-448A-9663-5D1330910C10}"/>
                </c:ext>
              </c:extLst>
            </c:dLbl>
            <c:dLbl>
              <c:idx val="1"/>
              <c:layout>
                <c:manualLayout>
                  <c:x val="-7.7888888888888883E-2"/>
                  <c:y val="-5.6030183727034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9F-448A-9663-5D1330910C10}"/>
                </c:ext>
              </c:extLst>
            </c:dLbl>
            <c:dLbl>
              <c:idx val="3"/>
              <c:layout>
                <c:manualLayout>
                  <c:x val="-5.8444444444444445E-2"/>
                  <c:y val="-8.380796150481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9F-448A-9663-5D1330910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Tailles!$D$3:$D$7</c:f>
              <c:numCache>
                <c:formatCode>General</c:formatCode>
                <c:ptCount val="5"/>
                <c:pt idx="0">
                  <c:v>154.5</c:v>
                </c:pt>
                <c:pt idx="1">
                  <c:v>164.5</c:v>
                </c:pt>
                <c:pt idx="2">
                  <c:v>174.5</c:v>
                </c:pt>
                <c:pt idx="3">
                  <c:v>184.5</c:v>
                </c:pt>
                <c:pt idx="4">
                  <c:v>194.5</c:v>
                </c:pt>
              </c:numCache>
            </c:numRef>
          </c:cat>
          <c:val>
            <c:numRef>
              <c:f>Tailles!$H$3:$H$7</c:f>
              <c:numCache>
                <c:formatCode>0.0%</c:formatCode>
                <c:ptCount val="5"/>
                <c:pt idx="0">
                  <c:v>0.08</c:v>
                </c:pt>
                <c:pt idx="1">
                  <c:v>0.26285714285714284</c:v>
                </c:pt>
                <c:pt idx="2">
                  <c:v>0.63428571428571434</c:v>
                </c:pt>
                <c:pt idx="3">
                  <c:v>0.90285714285714291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9F-448A-9663-5D133091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31344"/>
        <c:axId val="422829776"/>
      </c:lineChart>
      <c:catAx>
        <c:axId val="42283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Tailles (cm) - Centres de classes</a:t>
                </a:r>
              </a:p>
            </c:rich>
          </c:tx>
          <c:layout>
            <c:manualLayout>
              <c:xMode val="edge"/>
              <c:yMode val="edge"/>
              <c:x val="0.3011054243219598"/>
              <c:y val="0.88331000291630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2829776"/>
        <c:crosses val="autoZero"/>
        <c:auto val="1"/>
        <c:lblAlgn val="ctr"/>
        <c:lblOffset val="100"/>
        <c:noMultiLvlLbl val="0"/>
      </c:catAx>
      <c:valAx>
        <c:axId val="422829776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422831344"/>
        <c:crosses val="autoZero"/>
        <c:crossBetween val="between"/>
        <c:majorUnit val="0.1"/>
      </c:valAx>
      <c:spPr>
        <a:solidFill>
          <a:schemeClr val="tx2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Histogramme des fréquences</a:t>
            </a:r>
            <a:br>
              <a:rPr lang="en-US"/>
            </a:br>
            <a:r>
              <a:rPr lang="en-US" sz="1200"/>
              <a:t>Tailles des étudiants</a:t>
            </a:r>
          </a:p>
        </c:rich>
      </c:tx>
      <c:overlay val="0"/>
      <c:spPr>
        <a:ln>
          <a:solidFill>
            <a:schemeClr val="tx2">
              <a:lumMod val="75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453018372703413"/>
          <c:y val="0.28728018372703412"/>
          <c:w val="0.85658092738407698"/>
          <c:h val="0.58748067949839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9050">
              <a:solidFill>
                <a:schemeClr val="tx2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Tailles!$D$3:$D$7</c:f>
              <c:numCache>
                <c:formatCode>General</c:formatCode>
                <c:ptCount val="5"/>
                <c:pt idx="0">
                  <c:v>154.5</c:v>
                </c:pt>
                <c:pt idx="1">
                  <c:v>164.5</c:v>
                </c:pt>
                <c:pt idx="2">
                  <c:v>174.5</c:v>
                </c:pt>
                <c:pt idx="3">
                  <c:v>184.5</c:v>
                </c:pt>
                <c:pt idx="4">
                  <c:v>194.5</c:v>
                </c:pt>
              </c:numCache>
            </c:numRef>
          </c:cat>
          <c:val>
            <c:numRef>
              <c:f>Tailles!$F$3:$F$7</c:f>
              <c:numCache>
                <c:formatCode>0.0%</c:formatCode>
                <c:ptCount val="5"/>
                <c:pt idx="0">
                  <c:v>0.08</c:v>
                </c:pt>
                <c:pt idx="1">
                  <c:v>0.18285714285714286</c:v>
                </c:pt>
                <c:pt idx="2">
                  <c:v>0.37142857142857144</c:v>
                </c:pt>
                <c:pt idx="3">
                  <c:v>0.26857142857142857</c:v>
                </c:pt>
                <c:pt idx="4">
                  <c:v>9.7142857142857142E-2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F-447C-80BA-35B90C063F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422824288"/>
        <c:axId val="422826640"/>
      </c:barChart>
      <c:catAx>
        <c:axId val="4228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826640"/>
        <c:crosses val="autoZero"/>
        <c:auto val="1"/>
        <c:lblAlgn val="ctr"/>
        <c:lblOffset val="100"/>
        <c:noMultiLvlLbl val="0"/>
      </c:catAx>
      <c:valAx>
        <c:axId val="422826640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422824288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66675</xdr:colOff>
      <xdr:row>25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12</xdr:col>
      <xdr:colOff>304800</xdr:colOff>
      <xdr:row>15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11</xdr:row>
      <xdr:rowOff>180975</xdr:rowOff>
    </xdr:from>
    <xdr:to>
      <xdr:col>5</xdr:col>
      <xdr:colOff>600075</xdr:colOff>
      <xdr:row>28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11</xdr:row>
      <xdr:rowOff>23812</xdr:rowOff>
    </xdr:from>
    <xdr:to>
      <xdr:col>7</xdr:col>
      <xdr:colOff>314325</xdr:colOff>
      <xdr:row>25</xdr:row>
      <xdr:rowOff>100012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11</xdr:row>
      <xdr:rowOff>23812</xdr:rowOff>
    </xdr:from>
    <xdr:to>
      <xdr:col>14</xdr:col>
      <xdr:colOff>285750</xdr:colOff>
      <xdr:row>25</xdr:row>
      <xdr:rowOff>100012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topLeftCell="A4" workbookViewId="0">
      <selection activeCell="L21" sqref="L21"/>
    </sheetView>
  </sheetViews>
  <sheetFormatPr baseColWidth="10" defaultRowHeight="15" x14ac:dyDescent="0.25"/>
  <cols>
    <col min="1" max="1" width="22.85546875" bestFit="1" customWidth="1"/>
  </cols>
  <sheetData>
    <row r="1" spans="1:7" ht="27.75" customHeight="1" x14ac:dyDescent="0.25">
      <c r="A1" s="64" t="s">
        <v>0</v>
      </c>
      <c r="B1" s="64"/>
      <c r="C1" s="64"/>
      <c r="D1" s="64"/>
      <c r="E1" s="64"/>
      <c r="F1" s="64"/>
      <c r="G1" s="7"/>
    </row>
    <row r="3" spans="1:7" x14ac:dyDescent="0.25">
      <c r="A3" s="1" t="s">
        <v>1</v>
      </c>
      <c r="B3" s="2">
        <v>44927</v>
      </c>
      <c r="C3" s="2">
        <v>44958</v>
      </c>
      <c r="D3" s="2">
        <v>44986</v>
      </c>
      <c r="E3" s="3" t="s">
        <v>2</v>
      </c>
      <c r="F3" s="3" t="s">
        <v>3</v>
      </c>
    </row>
    <row r="4" spans="1:7" x14ac:dyDescent="0.25">
      <c r="A4" s="4" t="s">
        <v>4</v>
      </c>
      <c r="B4" s="4">
        <v>1800</v>
      </c>
      <c r="C4" s="4">
        <v>1050</v>
      </c>
      <c r="D4" s="4">
        <v>1650</v>
      </c>
      <c r="E4" s="5">
        <f>SUM(B4:D4)</f>
        <v>4500</v>
      </c>
      <c r="F4" s="5">
        <f>AVERAGE(B4:D4)</f>
        <v>1500</v>
      </c>
    </row>
    <row r="5" spans="1:7" x14ac:dyDescent="0.25">
      <c r="A5" s="4" t="s">
        <v>5</v>
      </c>
      <c r="B5" s="4">
        <v>900</v>
      </c>
      <c r="C5" s="4">
        <v>1800</v>
      </c>
      <c r="D5" s="4">
        <v>1200</v>
      </c>
      <c r="E5" s="5">
        <f t="shared" ref="E5:E7" si="0">SUM(B5:D5)</f>
        <v>3900</v>
      </c>
      <c r="F5" s="5">
        <f t="shared" ref="F5:F7" si="1">AVERAGE(B5:D5)</f>
        <v>1300</v>
      </c>
    </row>
    <row r="6" spans="1:7" x14ac:dyDescent="0.25">
      <c r="A6" s="4" t="s">
        <v>6</v>
      </c>
      <c r="B6" s="4">
        <v>1725</v>
      </c>
      <c r="C6" s="4">
        <v>1575</v>
      </c>
      <c r="D6" s="4">
        <v>1875</v>
      </c>
      <c r="E6" s="5">
        <f t="shared" si="0"/>
        <v>5175</v>
      </c>
      <c r="F6" s="5">
        <f t="shared" si="1"/>
        <v>1725</v>
      </c>
    </row>
    <row r="7" spans="1:7" x14ac:dyDescent="0.25">
      <c r="A7" s="4" t="s">
        <v>7</v>
      </c>
      <c r="B7" s="4">
        <v>1350</v>
      </c>
      <c r="C7" s="4">
        <v>1875</v>
      </c>
      <c r="D7" s="4">
        <v>2025</v>
      </c>
      <c r="E7" s="5">
        <f t="shared" si="0"/>
        <v>5250</v>
      </c>
      <c r="F7" s="5">
        <f t="shared" si="1"/>
        <v>1750</v>
      </c>
    </row>
    <row r="8" spans="1:7" x14ac:dyDescent="0.25">
      <c r="A8" s="6" t="s">
        <v>2</v>
      </c>
      <c r="B8" s="5">
        <f>SUM(B4:B7)</f>
        <v>5775</v>
      </c>
      <c r="C8" s="5">
        <f t="shared" ref="C8:E8" si="2">SUM(C4:C7)</f>
        <v>6300</v>
      </c>
      <c r="D8" s="5">
        <f t="shared" si="2"/>
        <v>6750</v>
      </c>
      <c r="E8" s="5">
        <f t="shared" si="2"/>
        <v>18825</v>
      </c>
      <c r="F8" s="5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  <ignoredErrors>
    <ignoredError sqref="B8:D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I12" sqref="I12"/>
    </sheetView>
  </sheetViews>
  <sheetFormatPr baseColWidth="10" defaultRowHeight="15" x14ac:dyDescent="0.25"/>
  <cols>
    <col min="1" max="1" width="31.42578125" customWidth="1"/>
    <col min="2" max="2" width="12" bestFit="1" customWidth="1"/>
    <col min="3" max="5" width="12" customWidth="1"/>
    <col min="6" max="6" width="9.42578125" bestFit="1" customWidth="1"/>
    <col min="7" max="7" width="13.140625" bestFit="1" customWidth="1"/>
  </cols>
  <sheetData>
    <row r="1" spans="1:7" ht="16.5" thickBot="1" x14ac:dyDescent="0.3">
      <c r="A1" s="65" t="s">
        <v>8</v>
      </c>
      <c r="B1" s="66"/>
      <c r="C1" s="66"/>
      <c r="D1" s="66"/>
      <c r="E1" s="66"/>
      <c r="F1" s="66"/>
      <c r="G1" s="67"/>
    </row>
    <row r="2" spans="1:7" ht="15.75" thickBot="1" x14ac:dyDescent="0.3">
      <c r="A2" s="8"/>
      <c r="B2" s="8"/>
      <c r="C2" s="8"/>
      <c r="D2" s="8"/>
      <c r="E2" s="8"/>
      <c r="F2" s="8"/>
      <c r="G2" s="8"/>
    </row>
    <row r="3" spans="1:7" ht="15.75" thickBot="1" x14ac:dyDescent="0.3">
      <c r="B3" s="68" t="s">
        <v>9</v>
      </c>
      <c r="C3" s="69"/>
      <c r="D3" s="69"/>
      <c r="E3" s="69"/>
      <c r="F3" s="69"/>
      <c r="G3" s="70"/>
    </row>
    <row r="4" spans="1:7" ht="15.75" thickBot="1" x14ac:dyDescent="0.3">
      <c r="A4" s="9" t="s">
        <v>10</v>
      </c>
      <c r="B4" s="10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2" t="s">
        <v>16</v>
      </c>
    </row>
    <row r="5" spans="1:7" x14ac:dyDescent="0.25">
      <c r="A5" s="13" t="s">
        <v>17</v>
      </c>
      <c r="B5" s="14"/>
      <c r="C5" s="15">
        <v>1250</v>
      </c>
      <c r="D5" s="15">
        <v>1490</v>
      </c>
      <c r="E5" s="15"/>
      <c r="F5" s="15">
        <v>1170</v>
      </c>
      <c r="G5" s="16">
        <v>1303.3333333333333</v>
      </c>
    </row>
    <row r="6" spans="1:7" ht="15.75" thickBot="1" x14ac:dyDescent="0.3">
      <c r="A6" s="13" t="s">
        <v>18</v>
      </c>
      <c r="B6" s="14">
        <v>1405</v>
      </c>
      <c r="C6" s="15">
        <v>1680</v>
      </c>
      <c r="D6" s="15"/>
      <c r="E6" s="15">
        <v>1447.5</v>
      </c>
      <c r="F6" s="15">
        <v>1350</v>
      </c>
      <c r="G6" s="16">
        <v>1453.75</v>
      </c>
    </row>
    <row r="7" spans="1:7" x14ac:dyDescent="0.25">
      <c r="A7" s="17" t="s">
        <v>19</v>
      </c>
      <c r="B7" s="18">
        <v>1650</v>
      </c>
      <c r="C7" s="19">
        <v>1975</v>
      </c>
      <c r="D7" s="19">
        <v>1923.3333333333333</v>
      </c>
      <c r="E7" s="19">
        <v>1960</v>
      </c>
      <c r="F7" s="19">
        <v>1850</v>
      </c>
      <c r="G7" s="20">
        <v>1897.5</v>
      </c>
    </row>
    <row r="8" spans="1:7" x14ac:dyDescent="0.25">
      <c r="A8" s="13" t="s">
        <v>20</v>
      </c>
      <c r="B8" s="14">
        <v>2490</v>
      </c>
      <c r="C8" s="15">
        <v>2445</v>
      </c>
      <c r="D8" s="15">
        <v>2395</v>
      </c>
      <c r="E8" s="15">
        <v>2050</v>
      </c>
      <c r="F8" s="15">
        <v>2260</v>
      </c>
      <c r="G8" s="16">
        <v>2384.4444444444443</v>
      </c>
    </row>
    <row r="9" spans="1:7" ht="15.75" thickBot="1" x14ac:dyDescent="0.3">
      <c r="A9" s="21" t="s">
        <v>16</v>
      </c>
      <c r="B9" s="22">
        <v>1988.3333333333333</v>
      </c>
      <c r="C9" s="23">
        <v>1961.6666666666667</v>
      </c>
      <c r="D9" s="23">
        <v>2008.3333333333333</v>
      </c>
      <c r="E9" s="23">
        <v>1633.3333333333333</v>
      </c>
      <c r="F9" s="23">
        <v>1657.5</v>
      </c>
      <c r="G9" s="24">
        <v>1863.5714285714287</v>
      </c>
    </row>
  </sheetData>
  <mergeCells count="2">
    <mergeCell ref="A1:G1"/>
    <mergeCell ref="B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P11" sqref="P11"/>
    </sheetView>
  </sheetViews>
  <sheetFormatPr baseColWidth="10" defaultRowHeight="15" x14ac:dyDescent="0.25"/>
  <cols>
    <col min="1" max="1" width="12.7109375" bestFit="1" customWidth="1"/>
    <col min="2" max="2" width="7" customWidth="1"/>
    <col min="3" max="3" width="6.42578125" customWidth="1"/>
    <col min="4" max="4" width="12.140625" customWidth="1"/>
    <col min="5" max="5" width="8.28515625" bestFit="1" customWidth="1"/>
    <col min="7" max="7" width="8.42578125" bestFit="1" customWidth="1"/>
    <col min="8" max="8" width="11.28515625" bestFit="1" customWidth="1"/>
    <col min="9" max="9" width="3.42578125" customWidth="1"/>
    <col min="10" max="10" width="9.5703125" bestFit="1" customWidth="1"/>
    <col min="11" max="11" width="13.140625" bestFit="1" customWidth="1"/>
  </cols>
  <sheetData>
    <row r="1" spans="1:11" ht="31.5" customHeight="1" thickTop="1" thickBot="1" x14ac:dyDescent="0.3">
      <c r="A1" s="25" t="s">
        <v>21</v>
      </c>
      <c r="B1" s="71" t="s">
        <v>22</v>
      </c>
      <c r="C1" s="71"/>
      <c r="D1" s="26" t="s">
        <v>23</v>
      </c>
      <c r="E1" s="26" t="s">
        <v>24</v>
      </c>
      <c r="F1" s="26" t="s">
        <v>25</v>
      </c>
      <c r="G1" s="26" t="s">
        <v>26</v>
      </c>
      <c r="H1" s="27" t="s">
        <v>27</v>
      </c>
      <c r="I1" s="28"/>
      <c r="J1" s="25" t="s">
        <v>3</v>
      </c>
      <c r="K1" s="27" t="s">
        <v>28</v>
      </c>
    </row>
    <row r="2" spans="1:11" ht="20.25" thickTop="1" thickBot="1" x14ac:dyDescent="0.3">
      <c r="A2" s="29" t="s">
        <v>29</v>
      </c>
      <c r="B2" s="30" t="s">
        <v>30</v>
      </c>
      <c r="C2" s="30" t="s">
        <v>31</v>
      </c>
      <c r="D2" s="31" t="s">
        <v>32</v>
      </c>
      <c r="E2" s="31" t="s">
        <v>33</v>
      </c>
      <c r="F2" s="31" t="s">
        <v>34</v>
      </c>
      <c r="G2" s="31" t="s">
        <v>35</v>
      </c>
      <c r="H2" s="32" t="s">
        <v>36</v>
      </c>
      <c r="I2" s="33"/>
      <c r="J2" s="29" t="s">
        <v>37</v>
      </c>
      <c r="K2" s="34" t="s">
        <v>38</v>
      </c>
    </row>
    <row r="3" spans="1:11" ht="15.75" thickTop="1" x14ac:dyDescent="0.25">
      <c r="A3" s="35" t="s">
        <v>39</v>
      </c>
      <c r="B3" s="36">
        <v>149.5</v>
      </c>
      <c r="C3" s="36">
        <v>159.5</v>
      </c>
      <c r="D3" s="37">
        <f>(B3+C3)/2</f>
        <v>154.5</v>
      </c>
      <c r="E3" s="36">
        <v>14</v>
      </c>
      <c r="F3" s="38">
        <f>E3/$E$8</f>
        <v>0.08</v>
      </c>
      <c r="G3" s="39">
        <f>E3</f>
        <v>14</v>
      </c>
      <c r="H3" s="40">
        <f>F3</f>
        <v>0.08</v>
      </c>
      <c r="I3" s="33"/>
      <c r="J3" s="41">
        <f>D3*E3</f>
        <v>2163</v>
      </c>
      <c r="K3" s="42">
        <f>D3^2*E3</f>
        <v>334183.5</v>
      </c>
    </row>
    <row r="4" spans="1:11" x14ac:dyDescent="0.25">
      <c r="A4" s="43" t="s">
        <v>40</v>
      </c>
      <c r="B4" s="4">
        <v>159.5</v>
      </c>
      <c r="C4" s="4">
        <v>169.5</v>
      </c>
      <c r="D4" s="5">
        <f t="shared" ref="D4:D7" si="0">(B4+C4)/2</f>
        <v>164.5</v>
      </c>
      <c r="E4" s="4">
        <v>32</v>
      </c>
      <c r="F4" s="44">
        <f t="shared" ref="F4:F7" si="1">E4/$E$8</f>
        <v>0.18285714285714286</v>
      </c>
      <c r="G4" s="45">
        <f>G3+E4</f>
        <v>46</v>
      </c>
      <c r="H4" s="46">
        <f>H3+F4</f>
        <v>0.26285714285714284</v>
      </c>
      <c r="I4" s="33"/>
      <c r="J4" s="47">
        <f t="shared" ref="J4:J7" si="2">D4*E4</f>
        <v>5264</v>
      </c>
      <c r="K4" s="48">
        <f t="shared" ref="K4:K7" si="3">D4^2*E4</f>
        <v>865928</v>
      </c>
    </row>
    <row r="5" spans="1:11" x14ac:dyDescent="0.25">
      <c r="A5" s="43" t="s">
        <v>41</v>
      </c>
      <c r="B5" s="4">
        <v>169.5</v>
      </c>
      <c r="C5" s="4">
        <v>179.5</v>
      </c>
      <c r="D5" s="5">
        <f t="shared" si="0"/>
        <v>174.5</v>
      </c>
      <c r="E5" s="4">
        <v>65</v>
      </c>
      <c r="F5" s="44">
        <f t="shared" si="1"/>
        <v>0.37142857142857144</v>
      </c>
      <c r="G5" s="45">
        <f t="shared" ref="G5:H7" si="4">G4+E5</f>
        <v>111</v>
      </c>
      <c r="H5" s="46">
        <f t="shared" si="4"/>
        <v>0.63428571428571434</v>
      </c>
      <c r="I5" s="33"/>
      <c r="J5" s="47">
        <f t="shared" si="2"/>
        <v>11342.5</v>
      </c>
      <c r="K5" s="48">
        <f t="shared" si="3"/>
        <v>1979266.25</v>
      </c>
    </row>
    <row r="6" spans="1:11" x14ac:dyDescent="0.25">
      <c r="A6" s="43" t="s">
        <v>42</v>
      </c>
      <c r="B6" s="4">
        <v>179.5</v>
      </c>
      <c r="C6" s="4">
        <v>189.5</v>
      </c>
      <c r="D6" s="5">
        <f t="shared" si="0"/>
        <v>184.5</v>
      </c>
      <c r="E6" s="4">
        <v>47</v>
      </c>
      <c r="F6" s="44">
        <f t="shared" si="1"/>
        <v>0.26857142857142857</v>
      </c>
      <c r="G6" s="45">
        <f t="shared" si="4"/>
        <v>158</v>
      </c>
      <c r="H6" s="46">
        <f t="shared" si="4"/>
        <v>0.90285714285714291</v>
      </c>
      <c r="I6" s="33"/>
      <c r="J6" s="47">
        <f t="shared" si="2"/>
        <v>8671.5</v>
      </c>
      <c r="K6" s="48">
        <f t="shared" si="3"/>
        <v>1599891.75</v>
      </c>
    </row>
    <row r="7" spans="1:11" ht="15.75" thickBot="1" x14ac:dyDescent="0.3">
      <c r="A7" s="49" t="s">
        <v>43</v>
      </c>
      <c r="B7" s="50">
        <v>189.5</v>
      </c>
      <c r="C7" s="50">
        <v>199.5</v>
      </c>
      <c r="D7" s="51">
        <f t="shared" si="0"/>
        <v>194.5</v>
      </c>
      <c r="E7" s="50">
        <v>17</v>
      </c>
      <c r="F7" s="52">
        <f t="shared" si="1"/>
        <v>9.7142857142857142E-2</v>
      </c>
      <c r="G7" s="53">
        <f t="shared" si="4"/>
        <v>175</v>
      </c>
      <c r="H7" s="54">
        <f t="shared" si="4"/>
        <v>1</v>
      </c>
      <c r="I7" s="33"/>
      <c r="J7" s="55">
        <f t="shared" si="2"/>
        <v>3306.5</v>
      </c>
      <c r="K7" s="56">
        <f t="shared" si="3"/>
        <v>643114.25</v>
      </c>
    </row>
    <row r="8" spans="1:11" ht="16.5" thickTop="1" thickBot="1" x14ac:dyDescent="0.3">
      <c r="E8" s="57">
        <f>SUM(E3:E7)</f>
        <v>175</v>
      </c>
      <c r="F8" s="58">
        <f t="shared" ref="F8" si="5">SUM(F3:F7)</f>
        <v>1</v>
      </c>
      <c r="G8" s="59"/>
      <c r="H8" s="60"/>
      <c r="I8" s="33"/>
      <c r="J8" s="57">
        <f>SUM(J3:J7)</f>
        <v>30747.5</v>
      </c>
      <c r="K8" s="61">
        <f>SUM(K3:K7)</f>
        <v>5422383.75</v>
      </c>
    </row>
    <row r="9" spans="1:11" ht="16.5" thickTop="1" thickBot="1" x14ac:dyDescent="0.3">
      <c r="I9" s="33"/>
      <c r="J9" s="62">
        <f>J8/E8</f>
        <v>175.7</v>
      </c>
      <c r="K9" s="63">
        <f>SQRT(K8/E8-J9^2)</f>
        <v>10.703270528207952</v>
      </c>
    </row>
    <row r="10" spans="1:11" ht="15.75" thickTop="1" x14ac:dyDescent="0.25"/>
  </sheetData>
  <mergeCells count="1"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Ventes</vt:lpstr>
      <vt:lpstr>Salaires</vt:lpstr>
      <vt:lpstr>Tailles</vt:lpstr>
    </vt:vector>
  </TitlesOfParts>
  <Company>HELMO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</dc:creator>
  <cp:lastModifiedBy>Nathalie THIRION</cp:lastModifiedBy>
  <dcterms:created xsi:type="dcterms:W3CDTF">2013-02-08T12:08:28Z</dcterms:created>
  <dcterms:modified xsi:type="dcterms:W3CDTF">2024-01-31T17:11:25Z</dcterms:modified>
</cp:coreProperties>
</file>