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ropbox\HELMO dropbox\1 MKT Bur\"/>
    </mc:Choice>
  </mc:AlternateContent>
  <xr:revisionPtr revIDLastSave="0" documentId="13_ncr:1_{0CC1557C-31F7-4338-AB58-DE408AC2E1DE}" xr6:coauthVersionLast="45" xr6:coauthVersionMax="45" xr10:uidLastSave="{00000000-0000-0000-0000-000000000000}"/>
  <bookViews>
    <workbookView xWindow="-120" yWindow="-120" windowWidth="29040" windowHeight="15840" xr2:uid="{B08DCDB9-FC32-459F-8B05-CD4B232FC46A}"/>
  </bookViews>
  <sheets>
    <sheet name="Si 1" sheetId="1" r:id="rId1"/>
    <sheet name="Si 2" sheetId="2" r:id="rId2"/>
    <sheet name="Si 3" sheetId="3" r:id="rId3"/>
    <sheet name="Si 4" sheetId="6" r:id="rId4"/>
    <sheet name="Si 5" sheetId="5" r:id="rId5"/>
    <sheet name="Si 6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7" l="1"/>
  <c r="D13" i="7" s="1"/>
  <c r="C12" i="7"/>
  <c r="D12" i="7" s="1"/>
  <c r="C11" i="7"/>
  <c r="D11" i="7" s="1"/>
  <c r="C10" i="7"/>
  <c r="D10" i="7" s="1"/>
  <c r="C9" i="7"/>
  <c r="D9" i="7" s="1"/>
  <c r="C8" i="7"/>
  <c r="D8" i="7" s="1"/>
  <c r="C7" i="7"/>
  <c r="D7" i="7" s="1"/>
  <c r="C6" i="7"/>
  <c r="D6" i="7" s="1"/>
  <c r="C5" i="7"/>
  <c r="D5" i="7" s="1"/>
  <c r="C4" i="7"/>
  <c r="D4" i="7" s="1"/>
  <c r="C3" i="7"/>
  <c r="D3" i="7" s="1"/>
  <c r="C2" i="7"/>
  <c r="D2" i="7" s="1"/>
  <c r="C6" i="6"/>
  <c r="D6" i="6" s="1"/>
  <c r="E6" i="6" s="1"/>
  <c r="C5" i="6"/>
  <c r="D5" i="6" s="1"/>
  <c r="E5" i="6" s="1"/>
  <c r="C4" i="6"/>
  <c r="D4" i="6" s="1"/>
  <c r="E4" i="6" s="1"/>
  <c r="C3" i="6"/>
  <c r="D3" i="6" s="1"/>
  <c r="E3" i="6" s="1"/>
  <c r="C2" i="6"/>
  <c r="D2" i="6" s="1"/>
  <c r="E2" i="6" s="1"/>
  <c r="G13" i="5" l="1"/>
  <c r="F13" i="5"/>
  <c r="E13" i="5"/>
  <c r="D13" i="5"/>
  <c r="C13" i="5"/>
  <c r="G12" i="5"/>
  <c r="F12" i="5"/>
  <c r="E12" i="5"/>
  <c r="D12" i="5"/>
  <c r="C12" i="5"/>
  <c r="G11" i="5"/>
  <c r="F11" i="5"/>
  <c r="E11" i="5"/>
  <c r="D11" i="5"/>
  <c r="C11" i="5"/>
  <c r="G10" i="5"/>
  <c r="F10" i="5"/>
  <c r="E10" i="5"/>
  <c r="D10" i="5"/>
  <c r="C10" i="5"/>
  <c r="G9" i="5"/>
  <c r="F9" i="5"/>
  <c r="E9" i="5"/>
  <c r="D9" i="5"/>
  <c r="C9" i="5"/>
  <c r="G8" i="5"/>
  <c r="F8" i="5"/>
  <c r="E8" i="5"/>
  <c r="D8" i="5"/>
  <c r="C8" i="5"/>
  <c r="G7" i="5"/>
  <c r="F7" i="5"/>
  <c r="E7" i="5"/>
  <c r="D7" i="5"/>
  <c r="C7" i="5"/>
  <c r="G6" i="5"/>
  <c r="F6" i="5"/>
  <c r="E6" i="5"/>
  <c r="D6" i="5"/>
  <c r="C6" i="5"/>
  <c r="G5" i="5"/>
  <c r="F5" i="5"/>
  <c r="E5" i="5"/>
  <c r="D5" i="5"/>
  <c r="C5" i="5"/>
  <c r="G4" i="5"/>
  <c r="F4" i="5"/>
  <c r="E4" i="5"/>
  <c r="D4" i="5"/>
  <c r="C4" i="5"/>
  <c r="C11" i="3"/>
  <c r="C10" i="3"/>
  <c r="C9" i="3"/>
  <c r="C8" i="3"/>
  <c r="C7" i="3"/>
  <c r="C6" i="3"/>
  <c r="C5" i="3"/>
  <c r="C4" i="3"/>
  <c r="C3" i="3"/>
  <c r="C2" i="3"/>
  <c r="C11" i="2"/>
  <c r="D11" i="2" s="1"/>
  <c r="D10" i="2"/>
  <c r="C10" i="2"/>
  <c r="D9" i="2"/>
  <c r="C9" i="2"/>
  <c r="C8" i="2"/>
  <c r="D8" i="2" s="1"/>
  <c r="D7" i="2"/>
  <c r="C7" i="2"/>
  <c r="D6" i="2"/>
  <c r="C6" i="2"/>
  <c r="C5" i="2"/>
  <c r="D5" i="2" s="1"/>
  <c r="D4" i="2"/>
  <c r="C4" i="2"/>
  <c r="D3" i="2"/>
  <c r="C3" i="2"/>
  <c r="C2" i="2"/>
  <c r="D2" i="2" s="1"/>
  <c r="C6" i="1"/>
  <c r="C5" i="1"/>
  <c r="C4" i="1"/>
  <c r="C3" i="1"/>
  <c r="C2" i="1"/>
</calcChain>
</file>

<file path=xl/sharedStrings.xml><?xml version="1.0" encoding="utf-8"?>
<sst xmlns="http://schemas.openxmlformats.org/spreadsheetml/2006/main" count="111" uniqueCount="75">
  <si>
    <t>Articles</t>
  </si>
  <si>
    <t>Code TVA</t>
  </si>
  <si>
    <t>Taux TVA</t>
  </si>
  <si>
    <t>Ecran</t>
  </si>
  <si>
    <t>Journal</t>
  </si>
  <si>
    <t>Code TVA 1</t>
  </si>
  <si>
    <t>Clavier</t>
  </si>
  <si>
    <t>Code TVA 2</t>
  </si>
  <si>
    <t>Eau</t>
  </si>
  <si>
    <t>Imprimante</t>
  </si>
  <si>
    <t>Placez le taux de TVA correct dans la colonne C</t>
  </si>
  <si>
    <t>Noms</t>
  </si>
  <si>
    <t>Chiffre d'affaires
hors bonus</t>
  </si>
  <si>
    <t>Chiffre d'affaires
avec bonus</t>
  </si>
  <si>
    <t>Dumont Michel</t>
  </si>
  <si>
    <t>Parotte Gilles</t>
  </si>
  <si>
    <t>Namon Pierre</t>
  </si>
  <si>
    <t>Badoux Yves</t>
  </si>
  <si>
    <t>Lecocq Simon</t>
  </si>
  <si>
    <t>Jamioul Mireille</t>
  </si>
  <si>
    <t>Creppe Jeanne</t>
  </si>
  <si>
    <t>Leduc Michel</t>
  </si>
  <si>
    <t>Patron Nestor</t>
  </si>
  <si>
    <t>Piron Georges</t>
  </si>
  <si>
    <t>Seuls les délégués ayant un chiffre d'affaires de plus de 15 000 € ont droit à un bonus de 2 %</t>
  </si>
  <si>
    <t>Nombre de victoires</t>
  </si>
  <si>
    <t>Prime</t>
  </si>
  <si>
    <t>seuls les coureurs ayant plus de 2 victoires (minimum 3) ont droit à une prime de 500 €</t>
  </si>
  <si>
    <t>Règlement des cotisations</t>
  </si>
  <si>
    <t>Type d'abonnement</t>
  </si>
  <si>
    <t>Total dû par trimestre</t>
  </si>
  <si>
    <t>Total dû par année</t>
  </si>
  <si>
    <t>1e trimestre</t>
  </si>
  <si>
    <t>2e trimestre</t>
  </si>
  <si>
    <t>3e trimestre</t>
  </si>
  <si>
    <t>4e trimestre</t>
  </si>
  <si>
    <t>Cotisations</t>
  </si>
  <si>
    <t>Annuelles</t>
  </si>
  <si>
    <t>mensuel</t>
  </si>
  <si>
    <t>Mensuelles</t>
  </si>
  <si>
    <t>annuel</t>
  </si>
  <si>
    <t xml:space="preserve">Montant bonus </t>
  </si>
  <si>
    <t>Si l'abonnement est mensuel, indiquez le total dû pour chaque trimestre.</t>
  </si>
  <si>
    <t>Si l'abonnement est annuel, indiquez le total dû dans la colonne G</t>
  </si>
  <si>
    <t>Nom</t>
  </si>
  <si>
    <t>Brut hors taxes</t>
  </si>
  <si>
    <t>Remise</t>
  </si>
  <si>
    <t>Montant remise</t>
  </si>
  <si>
    <t>Net hors taxes</t>
  </si>
  <si>
    <t>Fonction SI</t>
  </si>
  <si>
    <t>BLAISE</t>
  </si>
  <si>
    <t>APOLIN</t>
  </si>
  <si>
    <t>RAYLU</t>
  </si>
  <si>
    <t>Accordez une remise de 2 % pour les clients dont le hors taxes dépasse 10.000 euros</t>
  </si>
  <si>
    <t>FERMAR</t>
  </si>
  <si>
    <t>VALEZI</t>
  </si>
  <si>
    <t>NOMS CLIENTS</t>
  </si>
  <si>
    <t>MONTANT COMMANDE</t>
  </si>
  <si>
    <t>ESCOMPTE</t>
  </si>
  <si>
    <t>MONTANT ESCOMPTE</t>
  </si>
  <si>
    <t>PHILEAS</t>
  </si>
  <si>
    <t>FOGG</t>
  </si>
  <si>
    <t>FABRICE</t>
  </si>
  <si>
    <t>DELDANGO</t>
  </si>
  <si>
    <t>Dans la colonne "Escompte", si le montant de la commande client est supérieur à 10.000 Euros</t>
  </si>
  <si>
    <t>ROBINSON</t>
  </si>
  <si>
    <t>afficher "OUI" sinon afficher "NON"</t>
  </si>
  <si>
    <t>CRUSOE</t>
  </si>
  <si>
    <t>MARGUERITE</t>
  </si>
  <si>
    <t>Dans la colonne D, calculez le montant de l'escompte, sachant que ce dernier s'élève à 2%</t>
  </si>
  <si>
    <t>GAUTHIER</t>
  </si>
  <si>
    <t>CATHERINE</t>
  </si>
  <si>
    <t>MAHEU</t>
  </si>
  <si>
    <t>LUCIEN</t>
  </si>
  <si>
    <t>LEUWEN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</si>
</sst>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8" formatCode="#,##0.00\ &quot;€&quot;;[Red]\-#,##0.00\ &quot;€&quot;"/>
    <numFmt numFmtId="164" formatCode="#,##0\ &quot;€&quot;"/>
    <numFmt numFmtId="166" formatCode="_-* #,##0\ [$€-80C]_-;\-* #,##0\ [$€-80C]_-;_-* &quot;-&quot;??\ [$€-80C]_-;_-@_-"/>
    <numFmt numFmtId="167" formatCode="#,##0.00\ &quot;€&quot;"/>
    <numFmt numFmtId="168" formatCode="_-* #,##0.00\ _F_-;\-* #,##0.00\ _F_-;_-* &quot;-&quot;??\ _F_-;_-@_-"/>
    <numFmt numFmtId="169" formatCode="_-* #,##0.00\ _€_-;\-* #,##0.00\ _€_-;_-* &quot;-&quot;??\ _€_-;_-@_-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1" fillId="0" borderId="0"/>
    <xf numFmtId="168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79">
    <xf numFmtId="0" fontId="0" fillId="0" borderId="0" xfId="0"/>
    <xf numFmtId="9" fontId="0" fillId="0" borderId="1" xfId="0" applyNumberFormat="1" applyBorder="1"/>
    <xf numFmtId="0" fontId="3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9" fontId="0" fillId="0" borderId="0" xfId="0" applyNumberFormat="1"/>
    <xf numFmtId="166" fontId="0" fillId="0" borderId="1" xfId="0" applyNumberFormat="1" applyBorder="1"/>
    <xf numFmtId="0" fontId="4" fillId="0" borderId="0" xfId="0" applyFont="1" applyAlignment="1">
      <alignment vertical="center"/>
    </xf>
    <xf numFmtId="6" fontId="3" fillId="0" borderId="1" xfId="0" applyNumberFormat="1" applyFont="1" applyBorder="1"/>
    <xf numFmtId="8" fontId="3" fillId="0" borderId="1" xfId="0" applyNumberFormat="1" applyFont="1" applyBorder="1"/>
    <xf numFmtId="0" fontId="1" fillId="0" borderId="0" xfId="2"/>
    <xf numFmtId="0" fontId="1" fillId="3" borderId="1" xfId="2" applyFill="1" applyBorder="1"/>
    <xf numFmtId="4" fontId="1" fillId="3" borderId="1" xfId="2" applyNumberFormat="1" applyFill="1" applyBorder="1"/>
    <xf numFmtId="4" fontId="1" fillId="3" borderId="1" xfId="2" applyNumberFormat="1" applyFill="1" applyBorder="1" applyAlignment="1">
      <alignment horizontal="center"/>
    </xf>
    <xf numFmtId="168" fontId="2" fillId="3" borderId="1" xfId="5" applyFill="1" applyBorder="1"/>
    <xf numFmtId="0" fontId="2" fillId="0" borderId="5" xfId="2" applyFont="1" applyBorder="1"/>
    <xf numFmtId="0" fontId="1" fillId="0" borderId="6" xfId="2" applyBorder="1"/>
    <xf numFmtId="0" fontId="1" fillId="0" borderId="7" xfId="2" applyBorder="1"/>
    <xf numFmtId="0" fontId="2" fillId="0" borderId="8" xfId="2" applyFont="1" applyBorder="1"/>
    <xf numFmtId="0" fontId="1" fillId="0" borderId="9" xfId="2" applyBorder="1"/>
    <xf numFmtId="0" fontId="2" fillId="0" borderId="10" xfId="2" applyFont="1" applyBorder="1"/>
    <xf numFmtId="0" fontId="1" fillId="0" borderId="11" xfId="2" applyBorder="1"/>
    <xf numFmtId="0" fontId="1" fillId="0" borderId="12" xfId="2" applyBorder="1"/>
    <xf numFmtId="9" fontId="1" fillId="3" borderId="1" xfId="4" applyFill="1" applyBorder="1"/>
    <xf numFmtId="0" fontId="6" fillId="4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3" fillId="3" borderId="1" xfId="0" applyFont="1" applyFill="1" applyBorder="1"/>
    <xf numFmtId="164" fontId="3" fillId="3" borderId="1" xfId="0" applyNumberFormat="1" applyFont="1" applyFill="1" applyBorder="1"/>
    <xf numFmtId="167" fontId="3" fillId="3" borderId="1" xfId="0" applyNumberFormat="1" applyFont="1" applyFill="1" applyBorder="1"/>
    <xf numFmtId="0" fontId="1" fillId="5" borderId="1" xfId="2" applyFill="1" applyBorder="1" applyAlignment="1">
      <alignment horizontal="center" vertical="center" wrapText="1"/>
    </xf>
    <xf numFmtId="168" fontId="2" fillId="3" borderId="1" xfId="3" applyFill="1" applyBorder="1"/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0" fillId="8" borderId="1" xfId="0" applyFont="1" applyFill="1" applyBorder="1"/>
    <xf numFmtId="0" fontId="2" fillId="3" borderId="1" xfId="0" applyFont="1" applyFill="1" applyBorder="1"/>
    <xf numFmtId="0" fontId="0" fillId="3" borderId="1" xfId="0" applyFill="1" applyBorder="1"/>
    <xf numFmtId="9" fontId="0" fillId="3" borderId="1" xfId="1" applyFont="1" applyFill="1" applyBorder="1"/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8" borderId="2" xfId="2" applyFont="1" applyFill="1" applyBorder="1" applyAlignment="1">
      <alignment horizontal="center" vertical="center"/>
    </xf>
    <xf numFmtId="0" fontId="7" fillId="8" borderId="3" xfId="2" applyFont="1" applyFill="1" applyBorder="1" applyAlignment="1">
      <alignment horizontal="center" vertical="center"/>
    </xf>
    <xf numFmtId="0" fontId="7" fillId="8" borderId="4" xfId="2" applyFont="1" applyFill="1" applyBorder="1" applyAlignment="1">
      <alignment horizontal="center" vertical="center"/>
    </xf>
    <xf numFmtId="0" fontId="7" fillId="7" borderId="2" xfId="2" applyFont="1" applyFill="1" applyBorder="1" applyAlignment="1">
      <alignment horizontal="center" vertical="center"/>
    </xf>
    <xf numFmtId="0" fontId="7" fillId="7" borderId="3" xfId="2" applyFont="1" applyFill="1" applyBorder="1" applyAlignment="1">
      <alignment horizontal="center" vertical="center"/>
    </xf>
    <xf numFmtId="0" fontId="7" fillId="7" borderId="4" xfId="2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7" fillId="6" borderId="2" xfId="2" applyFont="1" applyFill="1" applyBorder="1" applyAlignment="1">
      <alignment horizontal="center" vertical="center"/>
    </xf>
    <xf numFmtId="0" fontId="7" fillId="6" borderId="3" xfId="2" applyFont="1" applyFill="1" applyBorder="1" applyAlignment="1">
      <alignment horizontal="center" vertical="center"/>
    </xf>
    <xf numFmtId="0" fontId="7" fillId="6" borderId="4" xfId="2" applyFont="1" applyFill="1" applyBorder="1" applyAlignment="1">
      <alignment horizontal="center" vertical="center"/>
    </xf>
    <xf numFmtId="0" fontId="5" fillId="5" borderId="2" xfId="2" applyFont="1" applyFill="1" applyBorder="1" applyAlignment="1">
      <alignment horizontal="center" vertical="center"/>
    </xf>
    <xf numFmtId="0" fontId="5" fillId="5" borderId="3" xfId="2" applyFont="1" applyFill="1" applyBorder="1" applyAlignment="1">
      <alignment horizontal="center" vertical="center"/>
    </xf>
    <xf numFmtId="0" fontId="5" fillId="5" borderId="4" xfId="2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3" xfId="2" applyFont="1" applyFill="1" applyBorder="1" applyAlignment="1">
      <alignment horizontal="center" vertical="center"/>
    </xf>
    <xf numFmtId="0" fontId="5" fillId="4" borderId="4" xfId="2" applyFont="1" applyFill="1" applyBorder="1" applyAlignment="1">
      <alignment horizontal="center" vertical="center"/>
    </xf>
  </cellXfs>
  <cellStyles count="7">
    <cellStyle name="Milliers 2" xfId="6" xr:uid="{A889D92B-EF9A-40E4-A974-CC867CD18767}"/>
    <cellStyle name="Milliers_Ex-Si 1 (réalisé)" xfId="3" xr:uid="{99DBA49F-9511-45DA-B2B6-ADC5D447AD8A}"/>
    <cellStyle name="Milliers_Ex-Si 7exercices (réalisé)" xfId="5" xr:uid="{554DBEF4-09B4-4371-8E06-593D29AB4511}"/>
    <cellStyle name="Normal" xfId="0" builtinId="0"/>
    <cellStyle name="Normal 2" xfId="2" xr:uid="{50290626-E423-46BE-88BD-CF35C546A274}"/>
    <cellStyle name="Pourcentage" xfId="1" builtinId="5"/>
    <cellStyle name="Pourcentage 2" xfId="4" xr:uid="{036DC2A3-C626-445E-AEFC-31EB1F21393E}"/>
  </cellStyles>
  <dxfs count="0"/>
  <tableStyles count="0" defaultTableStyle="TableStyleMedium2" defaultPivotStyle="PivotStyleLight16"/>
  <colors>
    <mruColors>
      <color rgb="FFCCFF99"/>
      <color rgb="FFCCFFFF"/>
      <color rgb="FFFFCCFF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7</xdr:col>
      <xdr:colOff>486517</xdr:colOff>
      <xdr:row>15</xdr:row>
      <xdr:rowOff>63500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50D4B01-388C-4C7E-9745-BCB28EF3C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25563"/>
          <a:ext cx="2621705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10</xdr:col>
      <xdr:colOff>514350</xdr:colOff>
      <xdr:row>14</xdr:row>
      <xdr:rowOff>171450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41A73AC-6205-43D0-B408-A4716977D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952500"/>
          <a:ext cx="4381500" cy="22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7</xdr:col>
      <xdr:colOff>504825</xdr:colOff>
      <xdr:row>19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E27B1DD-2583-4066-B050-AFE51F97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543050"/>
          <a:ext cx="2790825" cy="231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11</xdr:col>
      <xdr:colOff>142875</xdr:colOff>
      <xdr:row>11</xdr:row>
      <xdr:rowOff>9525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2651987-49FE-4D3B-96B9-E1282C4DD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143000"/>
          <a:ext cx="395287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7937</xdr:colOff>
      <xdr:row>8</xdr:row>
      <xdr:rowOff>31750</xdr:rowOff>
    </xdr:from>
    <xdr:to>
      <xdr:col>14</xdr:col>
      <xdr:colOff>738187</xdr:colOff>
      <xdr:row>20</xdr:row>
      <xdr:rowOff>128407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6D17342-F869-4184-827C-8119AC48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1778000"/>
          <a:ext cx="5302250" cy="2382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28574</xdr:colOff>
      <xdr:row>8</xdr:row>
      <xdr:rowOff>47625</xdr:rowOff>
    </xdr:from>
    <xdr:to>
      <xdr:col>10</xdr:col>
      <xdr:colOff>466725</xdr:colOff>
      <xdr:row>24</xdr:row>
      <xdr:rowOff>152550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4CF72B1-269D-4994-A988-70C05C7A6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49" y="1990725"/>
          <a:ext cx="4248151" cy="315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1B251-2EA7-45DA-9289-F15274D0DED1}">
  <dimension ref="A1:K6"/>
  <sheetViews>
    <sheetView tabSelected="1" zoomScale="120" zoomScaleNormal="120" workbookViewId="0">
      <selection activeCell="C8" sqref="C8"/>
    </sheetView>
  </sheetViews>
  <sheetFormatPr baseColWidth="10" defaultRowHeight="12.75" x14ac:dyDescent="0.2"/>
  <cols>
    <col min="6" max="6" width="9.140625" customWidth="1"/>
  </cols>
  <sheetData>
    <row r="1" spans="1:11" ht="29.25" customHeight="1" x14ac:dyDescent="0.2">
      <c r="A1" s="36" t="s">
        <v>0</v>
      </c>
      <c r="B1" s="36" t="s">
        <v>1</v>
      </c>
      <c r="C1" s="36" t="s">
        <v>2</v>
      </c>
      <c r="E1" s="44" t="s">
        <v>49</v>
      </c>
      <c r="F1" s="45"/>
      <c r="G1" s="45"/>
      <c r="H1" s="45"/>
      <c r="I1" s="45"/>
      <c r="J1" s="45"/>
      <c r="K1" s="46"/>
    </row>
    <row r="2" spans="1:11" x14ac:dyDescent="0.2">
      <c r="A2" s="38" t="s">
        <v>3</v>
      </c>
      <c r="B2" s="39">
        <v>2</v>
      </c>
      <c r="C2" s="40">
        <f>IF(B2=1,F$3,F$4)</f>
        <v>0.21</v>
      </c>
    </row>
    <row r="3" spans="1:11" x14ac:dyDescent="0.2">
      <c r="A3" s="38" t="s">
        <v>4</v>
      </c>
      <c r="B3" s="39">
        <v>1</v>
      </c>
      <c r="C3" s="40">
        <f>IF(B3=1,F$3,F$4)</f>
        <v>0.06</v>
      </c>
      <c r="E3" s="37" t="s">
        <v>5</v>
      </c>
      <c r="F3" s="1">
        <v>0.06</v>
      </c>
    </row>
    <row r="4" spans="1:11" x14ac:dyDescent="0.2">
      <c r="A4" s="38" t="s">
        <v>6</v>
      </c>
      <c r="B4" s="39">
        <v>2</v>
      </c>
      <c r="C4" s="40">
        <f>IF(B4=1,F$3,F$4)</f>
        <v>0.21</v>
      </c>
      <c r="E4" s="37" t="s">
        <v>7</v>
      </c>
      <c r="F4" s="1">
        <v>0.21</v>
      </c>
    </row>
    <row r="5" spans="1:11" x14ac:dyDescent="0.2">
      <c r="A5" s="38" t="s">
        <v>8</v>
      </c>
      <c r="B5" s="39">
        <v>1</v>
      </c>
      <c r="C5" s="40">
        <f>IF(B5=1,F$3,F$4)</f>
        <v>0.06</v>
      </c>
    </row>
    <row r="6" spans="1:11" x14ac:dyDescent="0.2">
      <c r="A6" s="38" t="s">
        <v>9</v>
      </c>
      <c r="B6" s="39">
        <v>2</v>
      </c>
      <c r="C6" s="40">
        <f>IF(B6=1,F$3,F$4)</f>
        <v>0.21</v>
      </c>
      <c r="E6" s="41" t="s">
        <v>10</v>
      </c>
      <c r="F6" s="42"/>
      <c r="G6" s="42"/>
      <c r="H6" s="42"/>
      <c r="I6" s="42"/>
      <c r="J6" s="42"/>
      <c r="K6" s="43"/>
    </row>
  </sheetData>
  <mergeCells count="2">
    <mergeCell ref="E6:K6"/>
    <mergeCell ref="E1:K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7ACA5-EEBE-4B72-92E8-E33BD473CAC6}">
  <dimension ref="A1:L14"/>
  <sheetViews>
    <sheetView zoomScale="120" zoomScaleNormal="120" workbookViewId="0">
      <selection activeCell="F1" sqref="F1:L1"/>
    </sheetView>
  </sheetViews>
  <sheetFormatPr baseColWidth="10" defaultRowHeight="15" x14ac:dyDescent="0.25"/>
  <cols>
    <col min="1" max="1" width="15.28515625" bestFit="1" customWidth="1"/>
    <col min="2" max="2" width="20.5703125" style="3" customWidth="1"/>
    <col min="3" max="3" width="11.42578125" style="3"/>
    <col min="4" max="4" width="18.28515625" style="3" customWidth="1"/>
    <col min="5" max="5" width="11.42578125" style="3"/>
    <col min="9" max="9" width="12.28515625" bestFit="1" customWidth="1"/>
  </cols>
  <sheetData>
    <row r="1" spans="1:12" ht="30" x14ac:dyDescent="0.25">
      <c r="A1" s="34" t="s">
        <v>11</v>
      </c>
      <c r="B1" s="35" t="s">
        <v>12</v>
      </c>
      <c r="C1" s="35" t="s">
        <v>41</v>
      </c>
      <c r="D1" s="35" t="s">
        <v>13</v>
      </c>
      <c r="F1" s="47" t="s">
        <v>49</v>
      </c>
      <c r="G1" s="48"/>
      <c r="H1" s="48"/>
      <c r="I1" s="48"/>
      <c r="J1" s="48"/>
      <c r="K1" s="48"/>
      <c r="L1" s="49"/>
    </row>
    <row r="2" spans="1:12" x14ac:dyDescent="0.25">
      <c r="A2" s="26" t="s">
        <v>14</v>
      </c>
      <c r="B2" s="27">
        <v>12581</v>
      </c>
      <c r="C2" s="27">
        <f>IF(B2&gt;15000,B2*2%,0)</f>
        <v>0</v>
      </c>
      <c r="D2" s="27">
        <f>SUM(B2:C2)</f>
        <v>12581</v>
      </c>
    </row>
    <row r="3" spans="1:12" x14ac:dyDescent="0.25">
      <c r="A3" s="26" t="s">
        <v>15</v>
      </c>
      <c r="B3" s="27">
        <v>25142</v>
      </c>
      <c r="C3" s="27">
        <f t="shared" ref="C3:C11" si="0">IF(B3&gt;15000,B3*2%,0)</f>
        <v>502.84000000000003</v>
      </c>
      <c r="D3" s="27">
        <f t="shared" ref="D3:D11" si="1">SUM(B3:C3)</f>
        <v>25644.84</v>
      </c>
      <c r="F3" s="50" t="s">
        <v>24</v>
      </c>
      <c r="G3" s="51"/>
      <c r="H3" s="51"/>
      <c r="I3" s="51"/>
      <c r="J3" s="51"/>
      <c r="K3" s="51"/>
      <c r="L3" s="52"/>
    </row>
    <row r="4" spans="1:12" x14ac:dyDescent="0.25">
      <c r="A4" s="26" t="s">
        <v>16</v>
      </c>
      <c r="B4" s="27">
        <v>16599</v>
      </c>
      <c r="C4" s="27">
        <f t="shared" si="0"/>
        <v>331.98</v>
      </c>
      <c r="D4" s="27">
        <f t="shared" si="1"/>
        <v>16930.98</v>
      </c>
    </row>
    <row r="5" spans="1:12" x14ac:dyDescent="0.25">
      <c r="A5" s="26" t="s">
        <v>17</v>
      </c>
      <c r="B5" s="27">
        <v>9725</v>
      </c>
      <c r="C5" s="27">
        <f t="shared" si="0"/>
        <v>0</v>
      </c>
      <c r="D5" s="27">
        <f t="shared" si="1"/>
        <v>9725</v>
      </c>
    </row>
    <row r="6" spans="1:12" x14ac:dyDescent="0.25">
      <c r="A6" s="26" t="s">
        <v>18</v>
      </c>
      <c r="B6" s="27">
        <v>18258</v>
      </c>
      <c r="C6" s="27">
        <f t="shared" si="0"/>
        <v>365.16</v>
      </c>
      <c r="D6" s="27">
        <f t="shared" si="1"/>
        <v>18623.16</v>
      </c>
      <c r="F6" s="5"/>
    </row>
    <row r="7" spans="1:12" x14ac:dyDescent="0.25">
      <c r="A7" s="26" t="s">
        <v>19</v>
      </c>
      <c r="B7" s="27">
        <v>10587</v>
      </c>
      <c r="C7" s="27">
        <f t="shared" si="0"/>
        <v>0</v>
      </c>
      <c r="D7" s="27">
        <f t="shared" si="1"/>
        <v>10587</v>
      </c>
    </row>
    <row r="8" spans="1:12" x14ac:dyDescent="0.25">
      <c r="A8" s="26" t="s">
        <v>20</v>
      </c>
      <c r="B8" s="27">
        <v>28459</v>
      </c>
      <c r="C8" s="27">
        <f t="shared" si="0"/>
        <v>569.18000000000006</v>
      </c>
      <c r="D8" s="27">
        <f t="shared" si="1"/>
        <v>29028.18</v>
      </c>
    </row>
    <row r="9" spans="1:12" x14ac:dyDescent="0.25">
      <c r="A9" s="26" t="s">
        <v>21</v>
      </c>
      <c r="B9" s="27">
        <v>29452</v>
      </c>
      <c r="C9" s="27">
        <f t="shared" si="0"/>
        <v>589.04</v>
      </c>
      <c r="D9" s="27">
        <f t="shared" si="1"/>
        <v>30041.040000000001</v>
      </c>
    </row>
    <row r="10" spans="1:12" x14ac:dyDescent="0.25">
      <c r="A10" s="26" t="s">
        <v>22</v>
      </c>
      <c r="B10" s="27">
        <v>8754</v>
      </c>
      <c r="C10" s="27">
        <f t="shared" si="0"/>
        <v>0</v>
      </c>
      <c r="D10" s="27">
        <f t="shared" si="1"/>
        <v>8754</v>
      </c>
    </row>
    <row r="11" spans="1:12" x14ac:dyDescent="0.25">
      <c r="A11" s="26" t="s">
        <v>23</v>
      </c>
      <c r="B11" s="27">
        <v>15784</v>
      </c>
      <c r="C11" s="27">
        <f t="shared" si="0"/>
        <v>315.68</v>
      </c>
      <c r="D11" s="27">
        <f t="shared" si="1"/>
        <v>16099.68</v>
      </c>
    </row>
    <row r="14" spans="1:12" ht="32.25" customHeight="1" x14ac:dyDescent="0.25"/>
  </sheetData>
  <mergeCells count="2">
    <mergeCell ref="F1:L1"/>
    <mergeCell ref="F3:L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3A9EE-5927-40FB-88B7-48426F98BD5F}">
  <dimension ref="A1:K23"/>
  <sheetViews>
    <sheetView zoomScale="120" zoomScaleNormal="120" workbookViewId="0">
      <selection activeCell="E1" sqref="E1:K1"/>
    </sheetView>
  </sheetViews>
  <sheetFormatPr baseColWidth="10" defaultRowHeight="12.75" x14ac:dyDescent="0.2"/>
  <cols>
    <col min="1" max="1" width="15.28515625" bestFit="1" customWidth="1"/>
    <col min="2" max="2" width="15" customWidth="1"/>
  </cols>
  <sheetData>
    <row r="1" spans="1:11" ht="31.5" customHeight="1" x14ac:dyDescent="0.2">
      <c r="A1" s="31" t="s">
        <v>11</v>
      </c>
      <c r="B1" s="32" t="s">
        <v>25</v>
      </c>
      <c r="C1" s="31" t="s">
        <v>26</v>
      </c>
      <c r="E1" s="56" t="s">
        <v>49</v>
      </c>
      <c r="F1" s="57"/>
      <c r="G1" s="57"/>
      <c r="H1" s="57"/>
      <c r="I1" s="57"/>
      <c r="J1" s="57"/>
      <c r="K1" s="58"/>
    </row>
    <row r="2" spans="1:11" ht="15" x14ac:dyDescent="0.25">
      <c r="A2" s="26" t="s">
        <v>14</v>
      </c>
      <c r="B2" s="26">
        <v>3</v>
      </c>
      <c r="C2" s="27">
        <f t="shared" ref="C2:C11" si="0">IF(B2&gt;=3,E$4,"")</f>
        <v>500</v>
      </c>
    </row>
    <row r="3" spans="1:11" ht="15" x14ac:dyDescent="0.25">
      <c r="A3" s="26" t="s">
        <v>15</v>
      </c>
      <c r="B3" s="26">
        <v>2</v>
      </c>
      <c r="C3" s="27" t="str">
        <f t="shared" si="0"/>
        <v/>
      </c>
      <c r="E3" s="33" t="s">
        <v>26</v>
      </c>
    </row>
    <row r="4" spans="1:11" ht="15" x14ac:dyDescent="0.25">
      <c r="A4" s="26" t="s">
        <v>16</v>
      </c>
      <c r="B4" s="26">
        <v>4</v>
      </c>
      <c r="C4" s="27">
        <f t="shared" si="0"/>
        <v>500</v>
      </c>
      <c r="E4" s="6">
        <v>500</v>
      </c>
    </row>
    <row r="5" spans="1:11" ht="15" x14ac:dyDescent="0.25">
      <c r="A5" s="26" t="s">
        <v>17</v>
      </c>
      <c r="B5" s="26">
        <v>1</v>
      </c>
      <c r="C5" s="27" t="str">
        <f t="shared" si="0"/>
        <v/>
      </c>
    </row>
    <row r="6" spans="1:11" ht="15" x14ac:dyDescent="0.25">
      <c r="A6" s="26" t="s">
        <v>18</v>
      </c>
      <c r="B6" s="26">
        <v>5</v>
      </c>
      <c r="C6" s="27">
        <f t="shared" si="0"/>
        <v>500</v>
      </c>
      <c r="E6" s="53" t="s">
        <v>27</v>
      </c>
      <c r="F6" s="54"/>
      <c r="G6" s="54"/>
      <c r="H6" s="54"/>
      <c r="I6" s="54"/>
      <c r="J6" s="54"/>
      <c r="K6" s="55"/>
    </row>
    <row r="7" spans="1:11" ht="15" x14ac:dyDescent="0.25">
      <c r="A7" s="26" t="s">
        <v>19</v>
      </c>
      <c r="B7" s="26">
        <v>2</v>
      </c>
      <c r="C7" s="27" t="str">
        <f t="shared" si="0"/>
        <v/>
      </c>
    </row>
    <row r="8" spans="1:11" ht="15" x14ac:dyDescent="0.25">
      <c r="A8" s="26" t="s">
        <v>20</v>
      </c>
      <c r="B8" s="26">
        <v>3</v>
      </c>
      <c r="C8" s="27">
        <f t="shared" si="0"/>
        <v>500</v>
      </c>
    </row>
    <row r="9" spans="1:11" ht="15" x14ac:dyDescent="0.25">
      <c r="A9" s="26" t="s">
        <v>21</v>
      </c>
      <c r="B9" s="26">
        <v>2</v>
      </c>
      <c r="C9" s="27" t="str">
        <f t="shared" si="0"/>
        <v/>
      </c>
    </row>
    <row r="10" spans="1:11" ht="15" x14ac:dyDescent="0.25">
      <c r="A10" s="26" t="s">
        <v>22</v>
      </c>
      <c r="B10" s="26">
        <v>2</v>
      </c>
      <c r="C10" s="27" t="str">
        <f t="shared" si="0"/>
        <v/>
      </c>
    </row>
    <row r="11" spans="1:11" ht="15" x14ac:dyDescent="0.25">
      <c r="A11" s="26" t="s">
        <v>23</v>
      </c>
      <c r="B11" s="26">
        <v>5</v>
      </c>
      <c r="C11" s="27">
        <f t="shared" si="0"/>
        <v>500</v>
      </c>
    </row>
    <row r="12" spans="1:11" ht="15" x14ac:dyDescent="0.25">
      <c r="A12" s="3"/>
      <c r="B12" s="3"/>
      <c r="C12" s="3"/>
    </row>
    <row r="13" spans="1:11" ht="15" x14ac:dyDescent="0.25">
      <c r="A13" s="3"/>
      <c r="B13" s="3"/>
      <c r="C13" s="3"/>
    </row>
    <row r="15" spans="1:11" ht="15" x14ac:dyDescent="0.25">
      <c r="A15" s="3"/>
      <c r="B15" s="3"/>
      <c r="C15" s="3"/>
    </row>
    <row r="16" spans="1:11" ht="15" x14ac:dyDescent="0.25">
      <c r="A16" s="3"/>
      <c r="B16" s="3"/>
      <c r="C16" s="3"/>
    </row>
    <row r="17" spans="1:3" ht="15" x14ac:dyDescent="0.25">
      <c r="A17" s="3"/>
      <c r="B17" s="3"/>
      <c r="C17" s="3"/>
    </row>
    <row r="18" spans="1:3" ht="15" x14ac:dyDescent="0.25">
      <c r="A18" s="3"/>
      <c r="B18" s="3"/>
      <c r="C18" s="3"/>
    </row>
    <row r="19" spans="1:3" ht="15" x14ac:dyDescent="0.25">
      <c r="A19" s="3"/>
      <c r="B19" s="3"/>
      <c r="C19" s="3"/>
    </row>
    <row r="20" spans="1:3" ht="15" x14ac:dyDescent="0.25">
      <c r="A20" s="3"/>
      <c r="B20" s="3"/>
      <c r="C20" s="3"/>
    </row>
    <row r="21" spans="1:3" ht="15" x14ac:dyDescent="0.25">
      <c r="A21" s="3"/>
      <c r="B21" s="3"/>
      <c r="C21" s="3"/>
    </row>
    <row r="22" spans="1:3" ht="15" x14ac:dyDescent="0.25">
      <c r="A22" s="3"/>
      <c r="B22" s="3"/>
      <c r="C22" s="3"/>
    </row>
    <row r="23" spans="1:3" ht="15" x14ac:dyDescent="0.25">
      <c r="A23" s="3"/>
      <c r="B23" s="3"/>
      <c r="C23" s="3"/>
    </row>
  </sheetData>
  <mergeCells count="2">
    <mergeCell ref="E6:K6"/>
    <mergeCell ref="E1:K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43A1-CBB2-4948-AAC1-415977497CA1}">
  <dimension ref="A1:M6"/>
  <sheetViews>
    <sheetView zoomScale="120" zoomScaleNormal="120" workbookViewId="0">
      <selection activeCell="G3" sqref="G3:M3"/>
    </sheetView>
  </sheetViews>
  <sheetFormatPr baseColWidth="10" defaultRowHeight="15" x14ac:dyDescent="0.25"/>
  <cols>
    <col min="1" max="1" width="11.42578125" style="10"/>
    <col min="2" max="2" width="12.42578125" style="10" bestFit="1" customWidth="1"/>
    <col min="3" max="4" width="11.42578125" style="10"/>
    <col min="5" max="5" width="12.42578125" style="10" bestFit="1" customWidth="1"/>
    <col min="6" max="16384" width="11.42578125" style="10"/>
  </cols>
  <sheetData>
    <row r="1" spans="1:13" ht="30" x14ac:dyDescent="0.25">
      <c r="A1" s="29" t="s">
        <v>44</v>
      </c>
      <c r="B1" s="29" t="s">
        <v>45</v>
      </c>
      <c r="C1" s="29" t="s">
        <v>46</v>
      </c>
      <c r="D1" s="29" t="s">
        <v>47</v>
      </c>
      <c r="E1" s="29" t="s">
        <v>48</v>
      </c>
      <c r="G1" s="59" t="s">
        <v>49</v>
      </c>
      <c r="H1" s="60"/>
      <c r="I1" s="60"/>
      <c r="J1" s="60"/>
      <c r="K1" s="60"/>
      <c r="L1" s="60"/>
      <c r="M1" s="61"/>
    </row>
    <row r="2" spans="1:13" x14ac:dyDescent="0.25">
      <c r="A2" s="11" t="s">
        <v>50</v>
      </c>
      <c r="B2" s="30">
        <v>11720</v>
      </c>
      <c r="C2" s="23">
        <f>IF(B2&gt;10000,2%,0)</f>
        <v>0.02</v>
      </c>
      <c r="D2" s="30">
        <f>B2*C2</f>
        <v>234.4</v>
      </c>
      <c r="E2" s="30">
        <f>B2-D2</f>
        <v>11485.6</v>
      </c>
    </row>
    <row r="3" spans="1:13" x14ac:dyDescent="0.25">
      <c r="A3" s="11" t="s">
        <v>51</v>
      </c>
      <c r="B3" s="30">
        <v>8440</v>
      </c>
      <c r="C3" s="23">
        <f>IF(B3&gt;10000,2%,0)</f>
        <v>0</v>
      </c>
      <c r="D3" s="30">
        <f>B3*C3</f>
        <v>0</v>
      </c>
      <c r="E3" s="30">
        <f>B3-D3</f>
        <v>8440</v>
      </c>
      <c r="G3" s="10" t="s">
        <v>53</v>
      </c>
    </row>
    <row r="4" spans="1:13" x14ac:dyDescent="0.25">
      <c r="A4" s="11" t="s">
        <v>52</v>
      </c>
      <c r="B4" s="30">
        <v>13602</v>
      </c>
      <c r="C4" s="23">
        <f>IF(B4&gt;10000,2%,0)</f>
        <v>0.02</v>
      </c>
      <c r="D4" s="30">
        <f>B4*C4</f>
        <v>272.04000000000002</v>
      </c>
      <c r="E4" s="30">
        <f>B4-D4</f>
        <v>13329.96</v>
      </c>
    </row>
    <row r="5" spans="1:13" x14ac:dyDescent="0.25">
      <c r="A5" s="11" t="s">
        <v>54</v>
      </c>
      <c r="B5" s="30">
        <v>9704</v>
      </c>
      <c r="C5" s="23">
        <f>IF(B5&gt;10000,2%,0)</f>
        <v>0</v>
      </c>
      <c r="D5" s="30">
        <f>B5*C5</f>
        <v>0</v>
      </c>
      <c r="E5" s="30">
        <f>B5-D5</f>
        <v>9704</v>
      </c>
    </row>
    <row r="6" spans="1:13" x14ac:dyDescent="0.25">
      <c r="A6" s="11" t="s">
        <v>55</v>
      </c>
      <c r="B6" s="30">
        <v>18035</v>
      </c>
      <c r="C6" s="23">
        <f>IF(B6&gt;10000,2%,0)</f>
        <v>0.02</v>
      </c>
      <c r="D6" s="30">
        <f>B6*C6</f>
        <v>360.7</v>
      </c>
      <c r="E6" s="30">
        <f>B6-D6</f>
        <v>17674.3</v>
      </c>
    </row>
  </sheetData>
  <mergeCells count="1">
    <mergeCell ref="G1:M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858DB-0C53-4E46-81D8-C63533A42B4B}">
  <dimension ref="A1:O27"/>
  <sheetViews>
    <sheetView zoomScale="120" zoomScaleNormal="120" workbookViewId="0">
      <selection activeCell="C29" sqref="C29"/>
    </sheetView>
  </sheetViews>
  <sheetFormatPr baseColWidth="10" defaultRowHeight="12.75" x14ac:dyDescent="0.2"/>
  <cols>
    <col min="1" max="1" width="17" customWidth="1"/>
    <col min="2" max="2" width="15.140625" customWidth="1"/>
    <col min="3" max="6" width="11.85546875" customWidth="1"/>
    <col min="7" max="7" width="10.5703125" customWidth="1"/>
    <col min="8" max="8" width="3.5703125" customWidth="1"/>
  </cols>
  <sheetData>
    <row r="1" spans="1:15" ht="32.25" customHeight="1" x14ac:dyDescent="0.2">
      <c r="A1" s="71" t="s">
        <v>28</v>
      </c>
      <c r="B1" s="71"/>
      <c r="C1" s="71"/>
      <c r="D1" s="71"/>
      <c r="E1" s="71"/>
      <c r="F1" s="71"/>
      <c r="G1" s="71"/>
      <c r="H1" s="7"/>
      <c r="I1" s="68" t="s">
        <v>49</v>
      </c>
      <c r="J1" s="69"/>
      <c r="K1" s="69"/>
      <c r="L1" s="69"/>
      <c r="M1" s="69"/>
      <c r="N1" s="69"/>
      <c r="O1" s="70"/>
    </row>
    <row r="2" spans="1:15" ht="15" x14ac:dyDescent="0.25">
      <c r="A2" s="72" t="s">
        <v>11</v>
      </c>
      <c r="B2" s="73" t="s">
        <v>29</v>
      </c>
      <c r="C2" s="74" t="s">
        <v>30</v>
      </c>
      <c r="D2" s="74"/>
      <c r="E2" s="74"/>
      <c r="F2" s="74"/>
      <c r="G2" s="73" t="s">
        <v>31</v>
      </c>
      <c r="H2" s="3"/>
      <c r="I2" s="3"/>
      <c r="J2" s="3"/>
      <c r="K2" s="3"/>
      <c r="L2" s="3"/>
      <c r="M2" s="3"/>
    </row>
    <row r="3" spans="1:15" ht="15" x14ac:dyDescent="0.25">
      <c r="A3" s="72"/>
      <c r="B3" s="73"/>
      <c r="C3" s="2" t="s">
        <v>32</v>
      </c>
      <c r="D3" s="2" t="s">
        <v>33</v>
      </c>
      <c r="E3" s="2" t="s">
        <v>34</v>
      </c>
      <c r="F3" s="2" t="s">
        <v>35</v>
      </c>
      <c r="G3" s="73"/>
      <c r="H3" s="3"/>
      <c r="I3" s="75" t="s">
        <v>36</v>
      </c>
      <c r="J3" s="4" t="s">
        <v>37</v>
      </c>
      <c r="K3" s="8">
        <v>73</v>
      </c>
      <c r="L3" s="3"/>
      <c r="M3" s="3"/>
    </row>
    <row r="4" spans="1:15" ht="15" x14ac:dyDescent="0.25">
      <c r="A4" s="26" t="s">
        <v>14</v>
      </c>
      <c r="B4" s="27" t="s">
        <v>38</v>
      </c>
      <c r="C4" s="28">
        <f>IF($B4="mensuel",$K$4*3,"")</f>
        <v>22.86</v>
      </c>
      <c r="D4" s="28">
        <f t="shared" ref="D4:F13" si="0">IF($B4="mensuel",$K$4*3,"")</f>
        <v>22.86</v>
      </c>
      <c r="E4" s="28">
        <f t="shared" si="0"/>
        <v>22.86</v>
      </c>
      <c r="F4" s="28">
        <f t="shared" si="0"/>
        <v>22.86</v>
      </c>
      <c r="G4" s="28" t="str">
        <f>IF(B4="mensuel","",K$3)</f>
        <v/>
      </c>
      <c r="H4" s="3"/>
      <c r="I4" s="75"/>
      <c r="J4" s="4" t="s">
        <v>39</v>
      </c>
      <c r="K4" s="9">
        <v>7.62</v>
      </c>
      <c r="L4" s="3"/>
      <c r="M4" s="3"/>
    </row>
    <row r="5" spans="1:15" ht="15" x14ac:dyDescent="0.25">
      <c r="A5" s="26" t="s">
        <v>15</v>
      </c>
      <c r="B5" s="27" t="s">
        <v>40</v>
      </c>
      <c r="C5" s="28" t="str">
        <f t="shared" ref="C5:C13" si="1">IF($B5="mensuel",$K$4*3,"")</f>
        <v/>
      </c>
      <c r="D5" s="28" t="str">
        <f t="shared" si="0"/>
        <v/>
      </c>
      <c r="E5" s="28" t="str">
        <f t="shared" si="0"/>
        <v/>
      </c>
      <c r="F5" s="28" t="str">
        <f t="shared" si="0"/>
        <v/>
      </c>
      <c r="G5" s="28">
        <f t="shared" ref="G5:G13" si="2">IF(B5="mensuel","",K$3)</f>
        <v>73</v>
      </c>
      <c r="H5" s="3"/>
      <c r="I5" s="3"/>
      <c r="J5" s="3"/>
      <c r="K5" s="3"/>
      <c r="L5" s="3"/>
      <c r="M5" s="3"/>
    </row>
    <row r="6" spans="1:15" ht="15" x14ac:dyDescent="0.25">
      <c r="A6" s="26" t="s">
        <v>16</v>
      </c>
      <c r="B6" s="27" t="s">
        <v>38</v>
      </c>
      <c r="C6" s="28">
        <f t="shared" si="1"/>
        <v>22.86</v>
      </c>
      <c r="D6" s="28">
        <f t="shared" si="0"/>
        <v>22.86</v>
      </c>
      <c r="E6" s="28">
        <f t="shared" si="0"/>
        <v>22.86</v>
      </c>
      <c r="F6" s="28">
        <f t="shared" si="0"/>
        <v>22.86</v>
      </c>
      <c r="G6" s="28" t="str">
        <f t="shared" si="2"/>
        <v/>
      </c>
      <c r="H6" s="3"/>
      <c r="I6" s="62" t="s">
        <v>42</v>
      </c>
      <c r="J6" s="63"/>
      <c r="K6" s="63"/>
      <c r="L6" s="63"/>
      <c r="M6" s="63"/>
      <c r="N6" s="63"/>
      <c r="O6" s="64"/>
    </row>
    <row r="7" spans="1:15" ht="15" x14ac:dyDescent="0.25">
      <c r="A7" s="26" t="s">
        <v>17</v>
      </c>
      <c r="B7" s="27" t="s">
        <v>40</v>
      </c>
      <c r="C7" s="28" t="str">
        <f t="shared" si="1"/>
        <v/>
      </c>
      <c r="D7" s="28" t="str">
        <f t="shared" si="0"/>
        <v/>
      </c>
      <c r="E7" s="28" t="str">
        <f t="shared" si="0"/>
        <v/>
      </c>
      <c r="F7" s="28" t="str">
        <f t="shared" si="0"/>
        <v/>
      </c>
      <c r="G7" s="28">
        <f t="shared" si="2"/>
        <v>73</v>
      </c>
      <c r="H7" s="3"/>
      <c r="I7" s="65" t="s">
        <v>43</v>
      </c>
      <c r="J7" s="66"/>
      <c r="K7" s="66"/>
      <c r="L7" s="66"/>
      <c r="M7" s="66"/>
      <c r="N7" s="66"/>
      <c r="O7" s="67"/>
    </row>
    <row r="8" spans="1:15" ht="15" x14ac:dyDescent="0.25">
      <c r="A8" s="26" t="s">
        <v>18</v>
      </c>
      <c r="B8" s="27" t="s">
        <v>38</v>
      </c>
      <c r="C8" s="28">
        <f t="shared" si="1"/>
        <v>22.86</v>
      </c>
      <c r="D8" s="28">
        <f t="shared" si="0"/>
        <v>22.86</v>
      </c>
      <c r="E8" s="28">
        <f t="shared" si="0"/>
        <v>22.86</v>
      </c>
      <c r="F8" s="28">
        <f t="shared" si="0"/>
        <v>22.86</v>
      </c>
      <c r="G8" s="28" t="str">
        <f t="shared" si="2"/>
        <v/>
      </c>
      <c r="H8" s="3"/>
      <c r="I8" s="3"/>
      <c r="J8" s="3"/>
      <c r="K8" s="3"/>
      <c r="L8" s="3"/>
      <c r="M8" s="3"/>
    </row>
    <row r="9" spans="1:15" ht="15" x14ac:dyDescent="0.25">
      <c r="A9" s="26" t="s">
        <v>19</v>
      </c>
      <c r="B9" s="27" t="s">
        <v>38</v>
      </c>
      <c r="C9" s="28">
        <f t="shared" si="1"/>
        <v>22.86</v>
      </c>
      <c r="D9" s="28">
        <f t="shared" si="0"/>
        <v>22.86</v>
      </c>
      <c r="E9" s="28">
        <f t="shared" si="0"/>
        <v>22.86</v>
      </c>
      <c r="F9" s="28">
        <f t="shared" si="0"/>
        <v>22.86</v>
      </c>
      <c r="G9" s="28" t="str">
        <f t="shared" si="2"/>
        <v/>
      </c>
      <c r="H9" s="3"/>
      <c r="I9" s="3"/>
      <c r="J9" s="3"/>
      <c r="K9" s="3"/>
      <c r="L9" s="3"/>
      <c r="M9" s="3"/>
    </row>
    <row r="10" spans="1:15" ht="15" x14ac:dyDescent="0.25">
      <c r="A10" s="26" t="s">
        <v>20</v>
      </c>
      <c r="B10" s="27" t="s">
        <v>40</v>
      </c>
      <c r="C10" s="28" t="str">
        <f t="shared" si="1"/>
        <v/>
      </c>
      <c r="D10" s="28" t="str">
        <f t="shared" si="0"/>
        <v/>
      </c>
      <c r="E10" s="28" t="str">
        <f t="shared" si="0"/>
        <v/>
      </c>
      <c r="F10" s="28" t="str">
        <f t="shared" si="0"/>
        <v/>
      </c>
      <c r="G10" s="28">
        <f t="shared" si="2"/>
        <v>73</v>
      </c>
      <c r="H10" s="3"/>
      <c r="I10" s="3"/>
      <c r="J10" s="3"/>
      <c r="K10" s="3"/>
      <c r="L10" s="3"/>
      <c r="M10" s="3"/>
    </row>
    <row r="11" spans="1:15" ht="15" x14ac:dyDescent="0.25">
      <c r="A11" s="26" t="s">
        <v>21</v>
      </c>
      <c r="B11" s="27" t="s">
        <v>38</v>
      </c>
      <c r="C11" s="28">
        <f t="shared" si="1"/>
        <v>22.86</v>
      </c>
      <c r="D11" s="28">
        <f t="shared" si="0"/>
        <v>22.86</v>
      </c>
      <c r="E11" s="28">
        <f t="shared" si="0"/>
        <v>22.86</v>
      </c>
      <c r="F11" s="28">
        <f t="shared" si="0"/>
        <v>22.86</v>
      </c>
      <c r="G11" s="28" t="str">
        <f t="shared" si="2"/>
        <v/>
      </c>
      <c r="H11" s="3"/>
      <c r="I11" s="3"/>
      <c r="J11" s="3"/>
      <c r="K11" s="3"/>
      <c r="L11" s="3"/>
      <c r="M11" s="3"/>
    </row>
    <row r="12" spans="1:15" ht="15" x14ac:dyDescent="0.25">
      <c r="A12" s="26" t="s">
        <v>22</v>
      </c>
      <c r="B12" s="27" t="s">
        <v>40</v>
      </c>
      <c r="C12" s="28" t="str">
        <f t="shared" si="1"/>
        <v/>
      </c>
      <c r="D12" s="28" t="str">
        <f t="shared" si="0"/>
        <v/>
      </c>
      <c r="E12" s="28" t="str">
        <f t="shared" si="0"/>
        <v/>
      </c>
      <c r="F12" s="28" t="str">
        <f t="shared" si="0"/>
        <v/>
      </c>
      <c r="G12" s="28">
        <f t="shared" si="2"/>
        <v>73</v>
      </c>
      <c r="H12" s="3"/>
      <c r="I12" s="3"/>
      <c r="J12" s="3"/>
      <c r="K12" s="3"/>
      <c r="L12" s="3"/>
      <c r="M12" s="3"/>
    </row>
    <row r="13" spans="1:15" ht="15" x14ac:dyDescent="0.25">
      <c r="A13" s="26" t="s">
        <v>23</v>
      </c>
      <c r="B13" s="27" t="s">
        <v>40</v>
      </c>
      <c r="C13" s="28" t="str">
        <f t="shared" si="1"/>
        <v/>
      </c>
      <c r="D13" s="28" t="str">
        <f t="shared" si="0"/>
        <v/>
      </c>
      <c r="E13" s="28" t="str">
        <f t="shared" si="0"/>
        <v/>
      </c>
      <c r="F13" s="28" t="str">
        <f t="shared" si="0"/>
        <v/>
      </c>
      <c r="G13" s="28">
        <f t="shared" si="2"/>
        <v>73</v>
      </c>
      <c r="H13" s="3"/>
      <c r="I13" s="3"/>
      <c r="J13" s="3"/>
      <c r="K13" s="3"/>
      <c r="L13" s="3"/>
      <c r="M13" s="3"/>
    </row>
    <row r="14" spans="1:15" ht="1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5" ht="1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5" ht="15" x14ac:dyDescent="0.25">
      <c r="H16" s="3"/>
      <c r="I16" s="3"/>
      <c r="J16" s="3"/>
      <c r="K16" s="3"/>
      <c r="L16" s="3"/>
      <c r="M16" s="3"/>
    </row>
    <row r="17" spans="1:13" ht="15" x14ac:dyDescent="0.25">
      <c r="H17" s="3"/>
      <c r="I17" s="3"/>
      <c r="J17" s="3"/>
      <c r="K17" s="3"/>
      <c r="L17" s="3"/>
      <c r="M17" s="3"/>
    </row>
    <row r="18" spans="1:13" ht="1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1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1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1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1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1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ht="1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1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ht="1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ht="15" x14ac:dyDescent="0.25">
      <c r="I27" s="3"/>
    </row>
  </sheetData>
  <mergeCells count="9">
    <mergeCell ref="I6:O6"/>
    <mergeCell ref="I7:O7"/>
    <mergeCell ref="I1:O1"/>
    <mergeCell ref="A1:G1"/>
    <mergeCell ref="A2:A3"/>
    <mergeCell ref="B2:B3"/>
    <mergeCell ref="C2:F2"/>
    <mergeCell ref="G2:G3"/>
    <mergeCell ref="I3:I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44BEA-12FA-4BCB-9996-981F5FAB02A1}">
  <dimension ref="A1:L13"/>
  <sheetViews>
    <sheetView zoomScale="120" zoomScaleNormal="120" workbookViewId="0">
      <selection activeCell="B24" sqref="B24"/>
    </sheetView>
  </sheetViews>
  <sheetFormatPr baseColWidth="10" defaultRowHeight="15" x14ac:dyDescent="0.25"/>
  <cols>
    <col min="1" max="1" width="16" style="10" customWidth="1"/>
    <col min="2" max="2" width="13.5703125" style="10" customWidth="1"/>
    <col min="3" max="4" width="12.5703125" style="10" customWidth="1"/>
    <col min="5" max="16384" width="11.42578125" style="10"/>
  </cols>
  <sheetData>
    <row r="1" spans="1:12" ht="33" customHeight="1" x14ac:dyDescent="0.25">
      <c r="A1" s="24" t="s">
        <v>56</v>
      </c>
      <c r="B1" s="25" t="s">
        <v>57</v>
      </c>
      <c r="C1" s="24" t="s">
        <v>58</v>
      </c>
      <c r="D1" s="25" t="s">
        <v>59</v>
      </c>
      <c r="F1" s="76" t="s">
        <v>49</v>
      </c>
      <c r="G1" s="77"/>
      <c r="H1" s="77"/>
      <c r="I1" s="77"/>
      <c r="J1" s="77"/>
      <c r="K1" s="77"/>
      <c r="L1" s="78"/>
    </row>
    <row r="2" spans="1:12" x14ac:dyDescent="0.25">
      <c r="A2" s="11" t="s">
        <v>60</v>
      </c>
      <c r="B2" s="12">
        <v>8000</v>
      </c>
      <c r="C2" s="13" t="str">
        <f t="shared" ref="C2:C13" si="0">IF(B2&gt;10000,"oui","Non")</f>
        <v>Non</v>
      </c>
      <c r="D2" s="14">
        <f t="shared" ref="D2:D13" si="1">IF(C2="oui",B2*2%,0)</f>
        <v>0</v>
      </c>
    </row>
    <row r="3" spans="1:12" x14ac:dyDescent="0.25">
      <c r="A3" s="11" t="s">
        <v>61</v>
      </c>
      <c r="B3" s="12">
        <v>7500</v>
      </c>
      <c r="C3" s="13" t="str">
        <f t="shared" si="0"/>
        <v>Non</v>
      </c>
      <c r="D3" s="14">
        <f t="shared" si="1"/>
        <v>0</v>
      </c>
    </row>
    <row r="4" spans="1:12" x14ac:dyDescent="0.25">
      <c r="A4" s="11" t="s">
        <v>62</v>
      </c>
      <c r="B4" s="12">
        <v>18500</v>
      </c>
      <c r="C4" s="13" t="str">
        <f t="shared" si="0"/>
        <v>oui</v>
      </c>
      <c r="D4" s="14">
        <f t="shared" si="1"/>
        <v>370</v>
      </c>
      <c r="F4" s="15" t="s">
        <v>64</v>
      </c>
      <c r="G4" s="16"/>
      <c r="H4" s="16"/>
      <c r="I4" s="16"/>
      <c r="J4" s="16"/>
      <c r="K4" s="16"/>
      <c r="L4" s="17"/>
    </row>
    <row r="5" spans="1:12" x14ac:dyDescent="0.25">
      <c r="A5" s="11" t="s">
        <v>63</v>
      </c>
      <c r="B5" s="12">
        <v>12600</v>
      </c>
      <c r="C5" s="13" t="str">
        <f t="shared" si="0"/>
        <v>oui</v>
      </c>
      <c r="D5" s="14">
        <f t="shared" si="1"/>
        <v>252</v>
      </c>
      <c r="F5" s="18" t="s">
        <v>66</v>
      </c>
      <c r="L5" s="19"/>
    </row>
    <row r="6" spans="1:12" x14ac:dyDescent="0.25">
      <c r="A6" s="11" t="s">
        <v>65</v>
      </c>
      <c r="B6" s="12">
        <v>6000</v>
      </c>
      <c r="C6" s="13" t="str">
        <f t="shared" si="0"/>
        <v>Non</v>
      </c>
      <c r="D6" s="14">
        <f t="shared" si="1"/>
        <v>0</v>
      </c>
      <c r="F6" s="18"/>
      <c r="L6" s="19"/>
    </row>
    <row r="7" spans="1:12" x14ac:dyDescent="0.25">
      <c r="A7" s="11" t="s">
        <v>67</v>
      </c>
      <c r="B7" s="12">
        <v>14000</v>
      </c>
      <c r="C7" s="13" t="str">
        <f t="shared" si="0"/>
        <v>oui</v>
      </c>
      <c r="D7" s="14">
        <f t="shared" si="1"/>
        <v>280</v>
      </c>
      <c r="F7" s="20" t="s">
        <v>69</v>
      </c>
      <c r="G7" s="21"/>
      <c r="H7" s="21"/>
      <c r="I7" s="21"/>
      <c r="J7" s="21"/>
      <c r="K7" s="21"/>
      <c r="L7" s="22"/>
    </row>
    <row r="8" spans="1:12" x14ac:dyDescent="0.25">
      <c r="A8" s="11" t="s">
        <v>68</v>
      </c>
      <c r="B8" s="12">
        <v>14000</v>
      </c>
      <c r="C8" s="13" t="str">
        <f t="shared" si="0"/>
        <v>oui</v>
      </c>
      <c r="D8" s="14">
        <f t="shared" si="1"/>
        <v>280</v>
      </c>
    </row>
    <row r="9" spans="1:12" x14ac:dyDescent="0.25">
      <c r="A9" s="11" t="s">
        <v>70</v>
      </c>
      <c r="B9" s="12">
        <v>1200</v>
      </c>
      <c r="C9" s="13" t="str">
        <f t="shared" si="0"/>
        <v>Non</v>
      </c>
      <c r="D9" s="14">
        <f t="shared" si="1"/>
        <v>0</v>
      </c>
    </row>
    <row r="10" spans="1:12" x14ac:dyDescent="0.25">
      <c r="A10" s="11" t="s">
        <v>71</v>
      </c>
      <c r="B10" s="12">
        <v>11000</v>
      </c>
      <c r="C10" s="13" t="str">
        <f t="shared" si="0"/>
        <v>oui</v>
      </c>
      <c r="D10" s="14">
        <f t="shared" si="1"/>
        <v>220</v>
      </c>
    </row>
    <row r="11" spans="1:12" x14ac:dyDescent="0.25">
      <c r="A11" s="11" t="s">
        <v>72</v>
      </c>
      <c r="B11" s="12">
        <v>100</v>
      </c>
      <c r="C11" s="13" t="str">
        <f t="shared" si="0"/>
        <v>Non</v>
      </c>
      <c r="D11" s="14">
        <f t="shared" si="1"/>
        <v>0</v>
      </c>
    </row>
    <row r="12" spans="1:12" x14ac:dyDescent="0.25">
      <c r="A12" s="11" t="s">
        <v>73</v>
      </c>
      <c r="B12" s="12">
        <v>3000</v>
      </c>
      <c r="C12" s="13" t="str">
        <f t="shared" si="0"/>
        <v>Non</v>
      </c>
      <c r="D12" s="14">
        <f t="shared" si="1"/>
        <v>0</v>
      </c>
    </row>
    <row r="13" spans="1:12" x14ac:dyDescent="0.25">
      <c r="A13" s="11" t="s">
        <v>74</v>
      </c>
      <c r="B13" s="12">
        <v>800</v>
      </c>
      <c r="C13" s="13" t="str">
        <f t="shared" si="0"/>
        <v>Non</v>
      </c>
      <c r="D13" s="14">
        <f t="shared" si="1"/>
        <v>0</v>
      </c>
    </row>
  </sheetData>
  <mergeCells count="1">
    <mergeCell ref="F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Si 1</vt:lpstr>
      <vt:lpstr>Si 2</vt:lpstr>
      <vt:lpstr>Si 3</vt:lpstr>
      <vt:lpstr>Si 4</vt:lpstr>
      <vt:lpstr>Si 5</vt:lpstr>
      <vt:lpstr>Si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2020-03-22T14:41:12Z</dcterms:created>
  <dcterms:modified xsi:type="dcterms:W3CDTF">2020-03-23T16:43:11Z</dcterms:modified>
</cp:coreProperties>
</file>