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enthelmobe-my.sharepoint.com/personal/p_calderan_helmo_be/Documents/Documents/FICHIERS/Cours Paola/TVA 2°/SYLLABUS/2024-2025/"/>
    </mc:Choice>
  </mc:AlternateContent>
  <xr:revisionPtr revIDLastSave="197" documentId="8_{E915B02D-551F-4307-A3CA-7C72CE1FAA9A}" xr6:coauthVersionLast="47" xr6:coauthVersionMax="47" xr10:uidLastSave="{2DA01FC0-3936-4AC3-9C5A-634447FBC0D0}"/>
  <bookViews>
    <workbookView xWindow="-108" yWindow="-108" windowWidth="23256" windowHeight="12576" xr2:uid="{00000000-000D-0000-FFFF-FFFF00000000}"/>
  </bookViews>
  <sheets>
    <sheet name="Enoncé" sheetId="6" r:id="rId1"/>
    <sheet name="trim 1" sheetId="1" r:id="rId2"/>
    <sheet name="trim 2" sheetId="2" r:id="rId3"/>
    <sheet name="trim 3" sheetId="3" r:id="rId4"/>
    <sheet name="trim 4" sheetId="4" r:id="rId5"/>
    <sheet name="vérification" sheetId="5" r:id="rId6"/>
  </sheets>
  <definedNames>
    <definedName name="_xlnm.Print_Area" localSheetId="1">'trim 1'!$A$1:$G$48</definedName>
    <definedName name="_xlnm.Print_Area" localSheetId="2">'trim 2'!$A$1:$H$53</definedName>
    <definedName name="_xlnm.Print_Area" localSheetId="3">'trim 3'!$A$1:$H$53</definedName>
    <definedName name="_xlnm.Print_Area" localSheetId="4">'trim 4'!$J$1:$R$30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5" l="1"/>
  <c r="D6" i="5"/>
  <c r="D5" i="5"/>
  <c r="F5" i="5"/>
  <c r="D4" i="5"/>
  <c r="D33" i="4"/>
  <c r="D26" i="4"/>
  <c r="D24" i="4"/>
  <c r="O8" i="4"/>
  <c r="O16" i="4"/>
  <c r="D33" i="3"/>
  <c r="D23" i="3"/>
  <c r="D40" i="1"/>
  <c r="D30" i="1"/>
  <c r="D34" i="1" s="1"/>
  <c r="N13" i="1"/>
  <c r="N5" i="1"/>
  <c r="D37" i="4"/>
  <c r="J23" i="4"/>
  <c r="D37" i="3"/>
  <c r="D35" i="1"/>
  <c r="D31" i="1"/>
  <c r="L20" i="5"/>
  <c r="L19" i="5"/>
  <c r="L18" i="5"/>
  <c r="N15" i="5"/>
  <c r="N15" i="1"/>
  <c r="N8" i="1"/>
  <c r="D50" i="2"/>
  <c r="M6" i="3"/>
  <c r="N17" i="3"/>
  <c r="D41" i="3" s="1"/>
  <c r="N9" i="3"/>
  <c r="D46" i="3" s="1"/>
  <c r="G9" i="3"/>
  <c r="D25" i="3" s="1"/>
  <c r="G10" i="2"/>
  <c r="D26" i="2" s="1"/>
  <c r="N18" i="2"/>
  <c r="D41" i="2" s="1"/>
  <c r="N9" i="2"/>
  <c r="D46" i="2" s="1"/>
  <c r="M15" i="1"/>
  <c r="M8" i="1"/>
  <c r="D41" i="1" s="1"/>
  <c r="L17" i="5" l="1"/>
  <c r="D14" i="5" s="1"/>
  <c r="G17" i="4"/>
  <c r="G9" i="4"/>
  <c r="D45" i="4" s="1"/>
  <c r="G17" i="3"/>
  <c r="D45" i="3"/>
  <c r="G18" i="2"/>
  <c r="G15" i="1"/>
  <c r="D21" i="1" s="1"/>
  <c r="G8" i="1"/>
  <c r="D38" i="2"/>
  <c r="D45" i="1"/>
  <c r="D23" i="4" l="1"/>
  <c r="D27" i="4" s="1"/>
  <c r="D47" i="4"/>
  <c r="D45" i="2"/>
  <c r="D47" i="2" s="1"/>
  <c r="D23" i="1"/>
  <c r="D47" i="3"/>
  <c r="D24" i="2"/>
  <c r="D37" i="2"/>
  <c r="D39" i="2" s="1"/>
  <c r="D24" i="1" l="1"/>
  <c r="D27" i="2"/>
  <c r="D35" i="2" s="1"/>
  <c r="D42" i="1"/>
  <c r="D32" i="1" l="1"/>
  <c r="D36" i="1"/>
  <c r="D15" i="5"/>
  <c r="D27" i="3"/>
  <c r="D26" i="3"/>
  <c r="D35" i="4" l="1"/>
  <c r="D39" i="4"/>
  <c r="D35" i="3"/>
  <c r="D39" i="3"/>
</calcChain>
</file>

<file path=xl/sharedStrings.xml><?xml version="1.0" encoding="utf-8"?>
<sst xmlns="http://schemas.openxmlformats.org/spreadsheetml/2006/main" count="408" uniqueCount="142">
  <si>
    <t>Registre des achats</t>
  </si>
  <si>
    <t xml:space="preserve">Trim </t>
  </si>
  <si>
    <t xml:space="preserve">N° </t>
  </si>
  <si>
    <t>Date achat</t>
  </si>
  <si>
    <t>Nature bien</t>
  </si>
  <si>
    <t>PA</t>
  </si>
  <si>
    <t>Fournisseur</t>
  </si>
  <si>
    <t>Tante Alberte</t>
  </si>
  <si>
    <t>Total</t>
  </si>
  <si>
    <t>Registre des ventes</t>
  </si>
  <si>
    <t>Date vente</t>
  </si>
  <si>
    <t>Client</t>
  </si>
  <si>
    <t>PV</t>
  </si>
  <si>
    <t>Registre de comparaison</t>
  </si>
  <si>
    <t xml:space="preserve">Période </t>
  </si>
  <si>
    <t>Registre achats</t>
  </si>
  <si>
    <t>Trim 1</t>
  </si>
  <si>
    <t>Stock 01/01</t>
  </si>
  <si>
    <t>Différence impos</t>
  </si>
  <si>
    <t>Report au registre ach</t>
  </si>
  <si>
    <t>Déclaration TVA</t>
  </si>
  <si>
    <t>grille 03</t>
  </si>
  <si>
    <t>r. normal</t>
  </si>
  <si>
    <t>r. marge</t>
  </si>
  <si>
    <t>grille 54</t>
  </si>
  <si>
    <t>grille 81</t>
  </si>
  <si>
    <t>TOUS les achats</t>
  </si>
  <si>
    <t>grille 59</t>
  </si>
  <si>
    <t>grille 00</t>
  </si>
  <si>
    <t>total</t>
  </si>
  <si>
    <t>Trim 2</t>
  </si>
  <si>
    <t>grille 47</t>
  </si>
  <si>
    <t>Trim 3</t>
  </si>
  <si>
    <t>VW Polo</t>
  </si>
  <si>
    <t>Trim 4</t>
  </si>
  <si>
    <t>Pas de report sur n+1</t>
  </si>
  <si>
    <t>marge à vérifier</t>
  </si>
  <si>
    <t>Vérification marge trim 4</t>
  </si>
  <si>
    <t>Total des ventes année</t>
  </si>
  <si>
    <t>Achats sortis</t>
  </si>
  <si>
    <t>Marges déjà déclarées</t>
  </si>
  <si>
    <t>Trimestre 4</t>
  </si>
  <si>
    <t>Trimestre 3</t>
  </si>
  <si>
    <t>Trimestre 2</t>
  </si>
  <si>
    <t>Trimestre 1</t>
  </si>
  <si>
    <t>Opel Corsa 2010</t>
  </si>
  <si>
    <t>Opel Astra 2008</t>
  </si>
  <si>
    <t>Renault Scénic 2012</t>
  </si>
  <si>
    <t>Renault Mégane 2009</t>
  </si>
  <si>
    <t>Mercedes 2009</t>
  </si>
  <si>
    <t>Audi A1 2012</t>
  </si>
  <si>
    <t>VW Polo 2010</t>
  </si>
  <si>
    <t>VW Golf 2009</t>
  </si>
  <si>
    <t>Renault Clio 2008</t>
  </si>
  <si>
    <t>Ford K 2007</t>
  </si>
  <si>
    <t>Stock final</t>
  </si>
  <si>
    <t>Polo T3</t>
  </si>
  <si>
    <t>Ford K T4</t>
  </si>
  <si>
    <t>Golf T4</t>
  </si>
  <si>
    <t>Opel Zafira 2011</t>
  </si>
  <si>
    <t>Achats</t>
  </si>
  <si>
    <t>Stock 1/1 = 0</t>
  </si>
  <si>
    <t>Régime TVA</t>
  </si>
  <si>
    <t>Ford Galxy 2010</t>
  </si>
  <si>
    <t>TTC</t>
  </si>
  <si>
    <t>Volvo</t>
  </si>
  <si>
    <t>Normal</t>
  </si>
  <si>
    <t>Export</t>
  </si>
  <si>
    <t>Ventes</t>
  </si>
  <si>
    <t>T</t>
  </si>
  <si>
    <t>T1</t>
  </si>
  <si>
    <t>T2</t>
  </si>
  <si>
    <t>T3</t>
  </si>
  <si>
    <t>Journal achats</t>
  </si>
  <si>
    <t>Journal ventes</t>
  </si>
  <si>
    <t xml:space="preserve">Fourn </t>
  </si>
  <si>
    <t xml:space="preserve">Bien </t>
  </si>
  <si>
    <t>SRL Max Concept</t>
  </si>
  <si>
    <t>SRL Mimi Patisserie</t>
  </si>
  <si>
    <t>1900/1,21</t>
  </si>
  <si>
    <t>TVA</t>
  </si>
  <si>
    <t>-</t>
  </si>
  <si>
    <t>pas de TVA déd</t>
  </si>
  <si>
    <t>T4</t>
  </si>
  <si>
    <t>PA biens marge - SF</t>
  </si>
  <si>
    <t>seulement lors dernière décl° année</t>
  </si>
  <si>
    <t>registre des ventes</t>
  </si>
  <si>
    <t>registre des achats</t>
  </si>
  <si>
    <t>marge à vérifiervia calcul annuel</t>
  </si>
  <si>
    <t>Stock initial = 0</t>
  </si>
  <si>
    <t>marge positive</t>
  </si>
  <si>
    <t>si marge négative</t>
  </si>
  <si>
    <t>500/1,21</t>
  </si>
  <si>
    <t>Journal achats RN</t>
  </si>
  <si>
    <t>Journal ventes RN</t>
  </si>
  <si>
    <t>Registre ventes</t>
  </si>
  <si>
    <t>Marge négative</t>
  </si>
  <si>
    <t xml:space="preserve">pas de récup TVA </t>
  </si>
  <si>
    <t>marge négative!</t>
  </si>
  <si>
    <t>vente à l'X Volvo sans TVA</t>
  </si>
  <si>
    <t>Stock Final</t>
  </si>
  <si>
    <t>VW Polo 2010 T3</t>
  </si>
  <si>
    <t>Golf 2009 T4</t>
  </si>
  <si>
    <t>Ford K  T4</t>
  </si>
  <si>
    <t>Marge annuelle</t>
  </si>
  <si>
    <t>Ocl Jules</t>
  </si>
  <si>
    <t>Ford Galaxy</t>
  </si>
  <si>
    <t>Opel Corsa</t>
  </si>
  <si>
    <t>Opel Astra</t>
  </si>
  <si>
    <t>Polo</t>
  </si>
  <si>
    <t>Déclaration TVA T1</t>
  </si>
  <si>
    <t>TVA déd</t>
  </si>
  <si>
    <t>RM</t>
  </si>
  <si>
    <t>PA de tous les biens revendus au RM</t>
  </si>
  <si>
    <t>lors de la dernière déclaration année</t>
  </si>
  <si>
    <t>R Scénic</t>
  </si>
  <si>
    <t>R Mégane</t>
  </si>
  <si>
    <t>Mercedes</t>
  </si>
  <si>
    <t>Déclaration TVA T2</t>
  </si>
  <si>
    <t>en cas de marge négatyive du RC : report sur délcaration suivante</t>
  </si>
  <si>
    <t>Influence du stock ne vaut qu'au début d'une année!</t>
  </si>
  <si>
    <t>Audi A1</t>
  </si>
  <si>
    <t>marge négative T2</t>
  </si>
  <si>
    <t>à déclarer dans 03/54</t>
  </si>
  <si>
    <t>Déclaration TVA T3</t>
  </si>
  <si>
    <t>vente à l'exportaion en exemption TVA</t>
  </si>
  <si>
    <t>VW Golf</t>
  </si>
  <si>
    <t>R Clio</t>
  </si>
  <si>
    <t>Ford K</t>
  </si>
  <si>
    <t>Opel Zafira</t>
  </si>
  <si>
    <t>tenir compte des invendus de l'année</t>
  </si>
  <si>
    <t>pas de marge négative</t>
  </si>
  <si>
    <t>TOUS les achats de la période</t>
  </si>
  <si>
    <t>SF</t>
  </si>
  <si>
    <t>ok marge T4</t>
  </si>
  <si>
    <t>Grille 00</t>
  </si>
  <si>
    <t>total des achats sortis</t>
  </si>
  <si>
    <t>Stock invendus</t>
  </si>
  <si>
    <t>PA des biens achetés au régime  marge</t>
  </si>
  <si>
    <t>PA des biens revendus au RM</t>
  </si>
  <si>
    <t>LIC</t>
  </si>
  <si>
    <t>grille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</si>
</sst>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FF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u/>
      <sz val="14"/>
      <color rgb="FF00FF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6" fillId="0" borderId="0" xfId="0" applyFont="1"/>
    <xf numFmtId="0" fontId="3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 vertical="center"/>
    </xf>
    <xf numFmtId="4" fontId="0" fillId="0" borderId="11" xfId="0" applyNumberFormat="1" applyBorder="1"/>
    <xf numFmtId="0" fontId="8" fillId="0" borderId="0" xfId="0" applyFont="1"/>
    <xf numFmtId="4" fontId="2" fillId="0" borderId="0" xfId="0" applyNumberFormat="1" applyFont="1"/>
    <xf numFmtId="0" fontId="9" fillId="0" borderId="0" xfId="0" applyFont="1"/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14" fillId="0" borderId="0" xfId="0" applyFont="1"/>
    <xf numFmtId="0" fontId="2" fillId="0" borderId="0" xfId="0" applyFont="1"/>
    <xf numFmtId="4" fontId="15" fillId="0" borderId="0" xfId="0" applyNumberFormat="1" applyFont="1"/>
    <xf numFmtId="4" fontId="18" fillId="0" borderId="1" xfId="0" applyNumberFormat="1" applyFont="1" applyBorder="1"/>
    <xf numFmtId="4" fontId="17" fillId="0" borderId="1" xfId="0" applyNumberFormat="1" applyFont="1" applyBorder="1"/>
    <xf numFmtId="0" fontId="0" fillId="0" borderId="10" xfId="0" applyBorder="1"/>
    <xf numFmtId="4" fontId="0" fillId="0" borderId="10" xfId="0" applyNumberFormat="1" applyBorder="1"/>
    <xf numFmtId="0" fontId="0" fillId="0" borderId="3" xfId="0" applyBorder="1"/>
    <xf numFmtId="4" fontId="0" fillId="0" borderId="3" xfId="0" applyNumberFormat="1" applyBorder="1"/>
    <xf numFmtId="0" fontId="3" fillId="0" borderId="2" xfId="0" applyFont="1" applyBorder="1"/>
    <xf numFmtId="4" fontId="2" fillId="0" borderId="5" xfId="0" applyNumberFormat="1" applyFont="1" applyBorder="1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2" xfId="0" applyBorder="1"/>
    <xf numFmtId="4" fontId="0" fillId="0" borderId="14" xfId="0" applyNumberFormat="1" applyBorder="1"/>
    <xf numFmtId="0" fontId="0" fillId="0" borderId="8" xfId="0" applyBorder="1"/>
    <xf numFmtId="0" fontId="0" fillId="0" borderId="11" xfId="0" applyBorder="1" applyAlignment="1">
      <alignment horizontal="center"/>
    </xf>
    <xf numFmtId="4" fontId="0" fillId="0" borderId="9" xfId="0" applyNumberFormat="1" applyBorder="1"/>
    <xf numFmtId="0" fontId="10" fillId="0" borderId="6" xfId="0" applyFont="1" applyBorder="1"/>
    <xf numFmtId="0" fontId="10" fillId="0" borderId="8" xfId="0" applyFont="1" applyBorder="1"/>
    <xf numFmtId="4" fontId="11" fillId="0" borderId="2" xfId="0" applyNumberFormat="1" applyFont="1" applyBorder="1"/>
    <xf numFmtId="4" fontId="11" fillId="0" borderId="15" xfId="0" applyNumberFormat="1" applyFont="1" applyBorder="1"/>
    <xf numFmtId="0" fontId="10" fillId="0" borderId="0" xfId="0" applyFont="1"/>
    <xf numFmtId="4" fontId="11" fillId="0" borderId="0" xfId="0" applyNumberFormat="1" applyFont="1"/>
    <xf numFmtId="0" fontId="10" fillId="0" borderId="18" xfId="0" applyFont="1" applyBorder="1"/>
    <xf numFmtId="0" fontId="10" fillId="0" borderId="20" xfId="0" applyFont="1" applyBorder="1"/>
    <xf numFmtId="4" fontId="11" fillId="0" borderId="22" xfId="0" applyNumberFormat="1" applyFont="1" applyBorder="1"/>
    <xf numFmtId="4" fontId="11" fillId="0" borderId="24" xfId="0" applyNumberFormat="1" applyFont="1" applyBorder="1"/>
    <xf numFmtId="4" fontId="11" fillId="0" borderId="29" xfId="0" applyNumberFormat="1" applyFont="1" applyBorder="1"/>
    <xf numFmtId="4" fontId="13" fillId="0" borderId="2" xfId="0" applyNumberFormat="1" applyFont="1" applyBorder="1"/>
    <xf numFmtId="0" fontId="10" fillId="0" borderId="12" xfId="0" applyFont="1" applyBorder="1"/>
    <xf numFmtId="4" fontId="11" fillId="0" borderId="12" xfId="0" applyNumberFormat="1" applyFont="1" applyBorder="1"/>
    <xf numFmtId="4" fontId="13" fillId="0" borderId="12" xfId="0" applyNumberFormat="1" applyFont="1" applyBorder="1"/>
    <xf numFmtId="4" fontId="19" fillId="0" borderId="1" xfId="0" applyNumberFormat="1" applyFont="1" applyBorder="1"/>
    <xf numFmtId="4" fontId="20" fillId="0" borderId="1" xfId="0" applyNumberFormat="1" applyFont="1" applyBorder="1"/>
    <xf numFmtId="0" fontId="21" fillId="0" borderId="0" xfId="0" applyFont="1"/>
    <xf numFmtId="0" fontId="20" fillId="0" borderId="1" xfId="0" applyFont="1" applyBorder="1" applyAlignment="1">
      <alignment horizontal="center" vertical="center"/>
    </xf>
    <xf numFmtId="4" fontId="21" fillId="0" borderId="1" xfId="0" applyNumberFormat="1" applyFont="1" applyBorder="1"/>
    <xf numFmtId="0" fontId="7" fillId="0" borderId="0" xfId="0" applyFont="1"/>
    <xf numFmtId="4" fontId="20" fillId="0" borderId="1" xfId="0" applyNumberFormat="1" applyFont="1" applyBorder="1" applyAlignment="1">
      <alignment horizontal="center"/>
    </xf>
    <xf numFmtId="0" fontId="0" fillId="0" borderId="6" xfId="0" applyBorder="1"/>
    <xf numFmtId="4" fontId="0" fillId="0" borderId="7" xfId="0" applyNumberFormat="1" applyBorder="1"/>
    <xf numFmtId="0" fontId="0" fillId="0" borderId="14" xfId="0" applyBorder="1"/>
    <xf numFmtId="0" fontId="2" fillId="0" borderId="8" xfId="0" applyFont="1" applyBorder="1"/>
    <xf numFmtId="4" fontId="2" fillId="0" borderId="9" xfId="0" applyNumberFormat="1" applyFont="1" applyBorder="1"/>
    <xf numFmtId="0" fontId="3" fillId="0" borderId="12" xfId="0" applyFont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20" fillId="0" borderId="1" xfId="0" applyFont="1" applyBorder="1" applyAlignment="1">
      <alignment horizontal="right"/>
    </xf>
    <xf numFmtId="0" fontId="0" fillId="0" borderId="1" xfId="0" quotePrefix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0" fillId="0" borderId="12" xfId="0" applyNumberFormat="1" applyBorder="1"/>
    <xf numFmtId="0" fontId="2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2" fillId="0" borderId="0" xfId="0" applyFont="1" applyAlignment="1">
      <alignment horizontal="center"/>
    </xf>
    <xf numFmtId="16" fontId="4" fillId="0" borderId="1" xfId="0" applyNumberFormat="1" applyFont="1" applyBorder="1"/>
    <xf numFmtId="16" fontId="0" fillId="0" borderId="1" xfId="0" applyNumberFormat="1" applyBorder="1"/>
    <xf numFmtId="0" fontId="18" fillId="0" borderId="1" xfId="0" applyFont="1" applyBorder="1" applyAlignment="1">
      <alignment horizontal="right"/>
    </xf>
    <xf numFmtId="0" fontId="18" fillId="0" borderId="1" xfId="0" applyFont="1" applyBorder="1"/>
    <xf numFmtId="0" fontId="23" fillId="0" borderId="1" xfId="0" applyFont="1" applyBorder="1"/>
    <xf numFmtId="4" fontId="23" fillId="0" borderId="1" xfId="0" applyNumberFormat="1" applyFont="1" applyBorder="1"/>
    <xf numFmtId="0" fontId="4" fillId="3" borderId="1" xfId="0" applyFont="1" applyFill="1" applyBorder="1"/>
    <xf numFmtId="4" fontId="19" fillId="3" borderId="1" xfId="0" applyNumberFormat="1" applyFont="1" applyFill="1" applyBorder="1"/>
    <xf numFmtId="0" fontId="0" fillId="3" borderId="1" xfId="0" applyFill="1" applyBorder="1"/>
    <xf numFmtId="4" fontId="0" fillId="3" borderId="1" xfId="0" applyNumberFormat="1" applyFill="1" applyBorder="1"/>
    <xf numFmtId="0" fontId="24" fillId="0" borderId="6" xfId="0" applyFont="1" applyBorder="1"/>
    <xf numFmtId="0" fontId="24" fillId="0" borderId="8" xfId="0" applyFont="1" applyBorder="1"/>
    <xf numFmtId="4" fontId="24" fillId="0" borderId="6" xfId="0" applyNumberFormat="1" applyFont="1" applyBorder="1"/>
    <xf numFmtId="4" fontId="25" fillId="3" borderId="6" xfId="0" applyNumberFormat="1" applyFont="1" applyFill="1" applyBorder="1"/>
    <xf numFmtId="4" fontId="25" fillId="0" borderId="8" xfId="0" applyNumberFormat="1" applyFont="1" applyBorder="1"/>
    <xf numFmtId="4" fontId="24" fillId="0" borderId="2" xfId="0" applyNumberFormat="1" applyFont="1" applyBorder="1"/>
    <xf numFmtId="4" fontId="26" fillId="0" borderId="2" xfId="0" applyNumberFormat="1" applyFont="1" applyBorder="1"/>
    <xf numFmtId="0" fontId="3" fillId="2" borderId="0" xfId="0" applyFont="1" applyFill="1"/>
    <xf numFmtId="0" fontId="27" fillId="0" borderId="0" xfId="0" applyFont="1"/>
    <xf numFmtId="4" fontId="12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13" fillId="0" borderId="0" xfId="0" applyNumberFormat="1" applyFont="1"/>
    <xf numFmtId="0" fontId="24" fillId="0" borderId="4" xfId="0" applyFont="1" applyBorder="1"/>
    <xf numFmtId="0" fontId="24" fillId="0" borderId="3" xfId="0" applyFont="1" applyBorder="1"/>
    <xf numFmtId="4" fontId="24" fillId="0" borderId="4" xfId="0" applyNumberFormat="1" applyFont="1" applyBorder="1"/>
    <xf numFmtId="4" fontId="24" fillId="0" borderId="3" xfId="0" applyNumberFormat="1" applyFont="1" applyBorder="1"/>
    <xf numFmtId="4" fontId="25" fillId="0" borderId="1" xfId="0" applyNumberFormat="1" applyFont="1" applyBorder="1"/>
    <xf numFmtId="4" fontId="26" fillId="0" borderId="1" xfId="0" applyNumberFormat="1" applyFont="1" applyBorder="1"/>
    <xf numFmtId="0" fontId="0" fillId="0" borderId="11" xfId="0" applyBorder="1"/>
    <xf numFmtId="0" fontId="0" fillId="0" borderId="9" xfId="0" applyBorder="1"/>
    <xf numFmtId="4" fontId="4" fillId="0" borderId="0" xfId="0" applyNumberFormat="1" applyFont="1"/>
    <xf numFmtId="4" fontId="4" fillId="0" borderId="11" xfId="0" applyNumberFormat="1" applyFont="1" applyBorder="1"/>
    <xf numFmtId="4" fontId="3" fillId="0" borderId="0" xfId="0" applyNumberFormat="1" applyFont="1"/>
    <xf numFmtId="4" fontId="3" fillId="0" borderId="11" xfId="0" applyNumberFormat="1" applyFont="1" applyBorder="1"/>
    <xf numFmtId="4" fontId="29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2" borderId="0" xfId="0" applyFont="1" applyFill="1"/>
    <xf numFmtId="4" fontId="18" fillId="0" borderId="0" xfId="0" applyNumberFormat="1" applyFont="1"/>
    <xf numFmtId="0" fontId="19" fillId="4" borderId="0" xfId="0" applyFont="1" applyFill="1"/>
    <xf numFmtId="0" fontId="16" fillId="0" borderId="2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0" fontId="11" fillId="0" borderId="27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0" fillId="2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4" fontId="11" fillId="0" borderId="12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left"/>
    </xf>
    <xf numFmtId="0" fontId="24" fillId="0" borderId="3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4" fontId="25" fillId="0" borderId="2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19" fillId="4" borderId="0" xfId="0" applyFont="1" applyFill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5" fillId="0" borderId="4" xfId="0" applyFont="1" applyBorder="1" applyAlignment="1">
      <alignment horizontal="left"/>
    </xf>
    <xf numFmtId="0" fontId="25" fillId="0" borderId="6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4" fontId="0" fillId="3" borderId="14" xfId="0" applyNumberFormat="1" applyFill="1" applyBorder="1"/>
    <xf numFmtId="0" fontId="0" fillId="4" borderId="11" xfId="0" applyFill="1" applyBorder="1" applyAlignment="1">
      <alignment horizontal="center"/>
    </xf>
    <xf numFmtId="4" fontId="18" fillId="3" borderId="1" xfId="0" applyNumberFormat="1" applyFont="1" applyFill="1" applyBorder="1"/>
    <xf numFmtId="0" fontId="0" fillId="3" borderId="0" xfId="0" applyFill="1"/>
    <xf numFmtId="4" fontId="12" fillId="0" borderId="0" xfId="0" applyNumberFormat="1" applyFont="1" applyAlignment="1">
      <alignment horizontal="right" vertical="center"/>
    </xf>
    <xf numFmtId="0" fontId="0" fillId="4" borderId="0" xfId="0" applyFill="1" applyAlignment="1">
      <alignment horizontal="right"/>
    </xf>
    <xf numFmtId="4" fontId="2" fillId="4" borderId="0" xfId="0" applyNumberFormat="1" applyFont="1" applyFill="1"/>
    <xf numFmtId="0" fontId="2" fillId="2" borderId="0" xfId="0" applyFont="1" applyFill="1"/>
    <xf numFmtId="0" fontId="10" fillId="3" borderId="26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4" fontId="12" fillId="3" borderId="22" xfId="0" applyNumberFormat="1" applyFont="1" applyFill="1" applyBorder="1" applyAlignment="1">
      <alignment horizontal="right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" fillId="0" borderId="8" xfId="0" applyFont="1" applyBorder="1"/>
    <xf numFmtId="0" fontId="1" fillId="0" borderId="11" xfId="0" applyFont="1" applyBorder="1" applyAlignment="1">
      <alignment horizontal="center"/>
    </xf>
    <xf numFmtId="4" fontId="1" fillId="0" borderId="9" xfId="0" applyNumberFormat="1" applyFont="1" applyBorder="1"/>
    <xf numFmtId="4" fontId="12" fillId="3" borderId="2" xfId="0" applyNumberFormat="1" applyFont="1" applyFill="1" applyBorder="1" applyAlignment="1">
      <alignment horizontal="right" vertical="center"/>
    </xf>
    <xf numFmtId="4" fontId="12" fillId="3" borderId="12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right"/>
    </xf>
    <xf numFmtId="4" fontId="12" fillId="0" borderId="0" xfId="0" applyNumberFormat="1" applyFont="1"/>
    <xf numFmtId="0" fontId="0" fillId="3" borderId="0" xfId="0" applyFill="1" applyAlignment="1">
      <alignment horizontal="right"/>
    </xf>
    <xf numFmtId="4" fontId="2" fillId="3" borderId="0" xfId="0" applyNumberFormat="1" applyFont="1" applyFill="1"/>
    <xf numFmtId="0" fontId="3" fillId="3" borderId="1" xfId="0" applyFont="1" applyFill="1" applyBorder="1"/>
    <xf numFmtId="4" fontId="20" fillId="3" borderId="1" xfId="0" applyNumberFormat="1" applyFont="1" applyFill="1" applyBorder="1"/>
    <xf numFmtId="0" fontId="17" fillId="0" borderId="1" xfId="0" applyFont="1" applyBorder="1"/>
    <xf numFmtId="0" fontId="3" fillId="3" borderId="0" xfId="0" applyFont="1" applyFill="1"/>
    <xf numFmtId="0" fontId="4" fillId="4" borderId="0" xfId="0" applyFont="1" applyFill="1" applyAlignment="1">
      <alignment horizontal="right"/>
    </xf>
    <xf numFmtId="4" fontId="3" fillId="4" borderId="0" xfId="0" applyNumberFormat="1" applyFont="1" applyFill="1"/>
    <xf numFmtId="0" fontId="18" fillId="3" borderId="1" xfId="0" applyFont="1" applyFill="1" applyBorder="1"/>
    <xf numFmtId="0" fontId="2" fillId="3" borderId="6" xfId="0" applyFont="1" applyFill="1" applyBorder="1"/>
    <xf numFmtId="0" fontId="2" fillId="3" borderId="13" xfId="0" applyFont="1" applyFill="1" applyBorder="1"/>
    <xf numFmtId="0" fontId="2" fillId="3" borderId="7" xfId="0" applyFont="1" applyFill="1" applyBorder="1"/>
    <xf numFmtId="0" fontId="3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FF0000"/>
      <color rgb="FFFF33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30"/>
  <sheetViews>
    <sheetView tabSelected="1" topLeftCell="A9" zoomScale="120" zoomScaleNormal="120" workbookViewId="0">
      <selection activeCell="F23" sqref="F23"/>
    </sheetView>
  </sheetViews>
  <sheetFormatPr baseColWidth="10" defaultRowHeight="14.4" x14ac:dyDescent="0.3"/>
  <cols>
    <col min="1" max="1" width="21.44140625" customWidth="1"/>
    <col min="2" max="2" width="13.109375" customWidth="1"/>
    <col min="3" max="3" width="12.5546875" customWidth="1"/>
    <col min="4" max="4" width="3.6640625" customWidth="1"/>
    <col min="5" max="5" width="21.109375" customWidth="1"/>
    <col min="6" max="6" width="13.33203125" customWidth="1"/>
    <col min="7" max="7" width="12.5546875" customWidth="1"/>
  </cols>
  <sheetData>
    <row r="2" spans="1:7" ht="15.6" x14ac:dyDescent="0.3">
      <c r="A2" s="118" t="s">
        <v>60</v>
      </c>
      <c r="B2" s="119"/>
      <c r="C2" s="120"/>
      <c r="E2" s="118" t="s">
        <v>68</v>
      </c>
      <c r="F2" s="119"/>
      <c r="G2" s="120"/>
    </row>
    <row r="4" spans="1:7" x14ac:dyDescent="0.3">
      <c r="A4" s="183" t="s">
        <v>61</v>
      </c>
    </row>
    <row r="6" spans="1:7" ht="23.25" customHeight="1" x14ac:dyDescent="0.3">
      <c r="A6" s="29" t="s">
        <v>44</v>
      </c>
      <c r="B6" s="30" t="s">
        <v>62</v>
      </c>
      <c r="C6" s="31" t="s">
        <v>5</v>
      </c>
      <c r="E6" s="29" t="s">
        <v>44</v>
      </c>
      <c r="F6" s="30" t="s">
        <v>62</v>
      </c>
      <c r="G6" s="31" t="s">
        <v>12</v>
      </c>
    </row>
    <row r="7" spans="1:7" x14ac:dyDescent="0.3">
      <c r="A7" s="32" t="s">
        <v>63</v>
      </c>
      <c r="B7" s="28" t="s">
        <v>112</v>
      </c>
      <c r="C7" s="180">
        <v>6000</v>
      </c>
      <c r="E7" s="32" t="s">
        <v>63</v>
      </c>
      <c r="F7" s="28" t="s">
        <v>64</v>
      </c>
      <c r="G7" s="33">
        <v>8000</v>
      </c>
    </row>
    <row r="8" spans="1:7" x14ac:dyDescent="0.3">
      <c r="A8" s="32" t="s">
        <v>45</v>
      </c>
      <c r="B8" s="28" t="s">
        <v>112</v>
      </c>
      <c r="C8" s="180">
        <v>2800</v>
      </c>
      <c r="E8" s="32" t="s">
        <v>46</v>
      </c>
      <c r="F8" s="28" t="s">
        <v>64</v>
      </c>
      <c r="G8" s="33">
        <v>3800</v>
      </c>
    </row>
    <row r="9" spans="1:7" x14ac:dyDescent="0.3">
      <c r="A9" s="32" t="s">
        <v>46</v>
      </c>
      <c r="B9" s="28" t="s">
        <v>112</v>
      </c>
      <c r="C9" s="180">
        <v>2500</v>
      </c>
      <c r="E9" s="34" t="s">
        <v>33</v>
      </c>
      <c r="F9" s="181" t="s">
        <v>66</v>
      </c>
      <c r="G9" s="36">
        <v>6000</v>
      </c>
    </row>
    <row r="10" spans="1:7" x14ac:dyDescent="0.3">
      <c r="A10" s="34" t="s">
        <v>33</v>
      </c>
      <c r="B10" s="181" t="s">
        <v>66</v>
      </c>
      <c r="C10" s="36">
        <v>4000</v>
      </c>
    </row>
    <row r="11" spans="1:7" x14ac:dyDescent="0.3">
      <c r="B11" s="28"/>
      <c r="C11" s="9"/>
    </row>
    <row r="13" spans="1:7" ht="23.25" customHeight="1" x14ac:dyDescent="0.3">
      <c r="A13" s="29" t="s">
        <v>43</v>
      </c>
      <c r="B13" s="30" t="s">
        <v>62</v>
      </c>
      <c r="C13" s="31" t="s">
        <v>5</v>
      </c>
      <c r="E13" s="29" t="s">
        <v>43</v>
      </c>
      <c r="F13" s="30" t="s">
        <v>62</v>
      </c>
      <c r="G13" s="31" t="s">
        <v>12</v>
      </c>
    </row>
    <row r="14" spans="1:7" x14ac:dyDescent="0.3">
      <c r="A14" s="32" t="s">
        <v>47</v>
      </c>
      <c r="B14" s="28" t="s">
        <v>112</v>
      </c>
      <c r="C14" s="33">
        <v>5500</v>
      </c>
      <c r="E14" s="32" t="s">
        <v>45</v>
      </c>
      <c r="F14" s="28" t="s">
        <v>64</v>
      </c>
      <c r="G14" s="33">
        <v>3500</v>
      </c>
    </row>
    <row r="15" spans="1:7" x14ac:dyDescent="0.3">
      <c r="A15" s="32" t="s">
        <v>48</v>
      </c>
      <c r="B15" s="28" t="s">
        <v>112</v>
      </c>
      <c r="C15" s="33">
        <v>2200</v>
      </c>
      <c r="E15" s="32" t="s">
        <v>48</v>
      </c>
      <c r="F15" s="28" t="s">
        <v>64</v>
      </c>
      <c r="G15" s="33">
        <v>2500</v>
      </c>
    </row>
    <row r="16" spans="1:7" x14ac:dyDescent="0.3">
      <c r="A16" s="32" t="s">
        <v>65</v>
      </c>
      <c r="B16" s="28" t="s">
        <v>112</v>
      </c>
      <c r="C16" s="33">
        <v>1200</v>
      </c>
      <c r="E16" s="193" t="s">
        <v>65</v>
      </c>
      <c r="F16" s="194" t="s">
        <v>67</v>
      </c>
      <c r="G16" s="195">
        <v>2000</v>
      </c>
    </row>
    <row r="17" spans="1:7" x14ac:dyDescent="0.3">
      <c r="A17" s="34" t="s">
        <v>49</v>
      </c>
      <c r="B17" s="35" t="s">
        <v>112</v>
      </c>
      <c r="C17" s="36">
        <v>8000</v>
      </c>
    </row>
    <row r="20" spans="1:7" ht="23.25" customHeight="1" x14ac:dyDescent="0.3">
      <c r="A20" s="29" t="s">
        <v>42</v>
      </c>
      <c r="B20" s="30" t="s">
        <v>62</v>
      </c>
      <c r="C20" s="31" t="s">
        <v>5</v>
      </c>
      <c r="E20" s="29" t="s">
        <v>42</v>
      </c>
      <c r="F20" s="30" t="s">
        <v>62</v>
      </c>
      <c r="G20" s="31" t="s">
        <v>12</v>
      </c>
    </row>
    <row r="21" spans="1:7" x14ac:dyDescent="0.3">
      <c r="A21" s="32" t="s">
        <v>50</v>
      </c>
      <c r="B21" s="28" t="s">
        <v>112</v>
      </c>
      <c r="C21" s="33">
        <v>7500</v>
      </c>
      <c r="E21" s="32" t="s">
        <v>50</v>
      </c>
      <c r="F21" s="28" t="s">
        <v>64</v>
      </c>
      <c r="G21" s="33">
        <v>11000</v>
      </c>
    </row>
    <row r="22" spans="1:7" x14ac:dyDescent="0.3">
      <c r="A22" s="32" t="s">
        <v>51</v>
      </c>
      <c r="B22" s="28" t="s">
        <v>112</v>
      </c>
      <c r="C22" s="33">
        <v>4400</v>
      </c>
      <c r="E22" s="32" t="s">
        <v>49</v>
      </c>
      <c r="F22" s="28" t="s">
        <v>64</v>
      </c>
      <c r="G22" s="33">
        <v>12500</v>
      </c>
    </row>
    <row r="23" spans="1:7" x14ac:dyDescent="0.3">
      <c r="A23" s="34" t="s">
        <v>46</v>
      </c>
      <c r="B23" s="35" t="s">
        <v>112</v>
      </c>
      <c r="C23" s="36">
        <v>3000</v>
      </c>
      <c r="E23" s="34" t="s">
        <v>46</v>
      </c>
      <c r="F23" s="194" t="s">
        <v>140</v>
      </c>
      <c r="G23" s="36">
        <v>4500</v>
      </c>
    </row>
    <row r="26" spans="1:7" ht="23.25" customHeight="1" x14ac:dyDescent="0.3">
      <c r="A26" s="29" t="s">
        <v>41</v>
      </c>
      <c r="B26" s="30" t="s">
        <v>62</v>
      </c>
      <c r="C26" s="31" t="s">
        <v>5</v>
      </c>
      <c r="E26" s="29" t="s">
        <v>41</v>
      </c>
      <c r="F26" s="30" t="s">
        <v>62</v>
      </c>
      <c r="G26" s="31" t="s">
        <v>12</v>
      </c>
    </row>
    <row r="27" spans="1:7" x14ac:dyDescent="0.3">
      <c r="A27" s="32" t="s">
        <v>52</v>
      </c>
      <c r="B27" s="28" t="s">
        <v>112</v>
      </c>
      <c r="C27" s="33">
        <v>4120</v>
      </c>
      <c r="E27" s="32" t="s">
        <v>47</v>
      </c>
      <c r="F27" s="28" t="s">
        <v>64</v>
      </c>
      <c r="G27" s="33">
        <v>5700</v>
      </c>
    </row>
    <row r="28" spans="1:7" x14ac:dyDescent="0.3">
      <c r="A28" s="32" t="s">
        <v>53</v>
      </c>
      <c r="B28" s="28" t="s">
        <v>112</v>
      </c>
      <c r="C28" s="33">
        <v>2500</v>
      </c>
      <c r="E28" s="32" t="s">
        <v>53</v>
      </c>
      <c r="F28" s="28" t="s">
        <v>64</v>
      </c>
      <c r="G28" s="33">
        <v>3500</v>
      </c>
    </row>
    <row r="29" spans="1:7" x14ac:dyDescent="0.3">
      <c r="A29" s="32" t="s">
        <v>54</v>
      </c>
      <c r="B29" s="28" t="s">
        <v>112</v>
      </c>
      <c r="C29" s="33">
        <v>3300</v>
      </c>
      <c r="E29" s="34" t="s">
        <v>59</v>
      </c>
      <c r="F29" s="35" t="s">
        <v>64</v>
      </c>
      <c r="G29" s="36">
        <v>6000</v>
      </c>
    </row>
    <row r="30" spans="1:7" x14ac:dyDescent="0.3">
      <c r="A30" s="34" t="s">
        <v>59</v>
      </c>
      <c r="B30" s="35" t="s">
        <v>112</v>
      </c>
      <c r="C30" s="36">
        <v>4500</v>
      </c>
    </row>
  </sheetData>
  <mergeCells count="2">
    <mergeCell ref="A2:C2"/>
    <mergeCell ref="E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8"/>
  <sheetViews>
    <sheetView topLeftCell="A14" zoomScale="120" zoomScaleNormal="120" workbookViewId="0">
      <selection activeCell="K26" sqref="K26"/>
    </sheetView>
  </sheetViews>
  <sheetFormatPr baseColWidth="10" defaultRowHeight="14.4" x14ac:dyDescent="0.3"/>
  <cols>
    <col min="1" max="1" width="5.33203125" customWidth="1"/>
    <col min="2" max="2" width="9.6640625" customWidth="1"/>
    <col min="3" max="3" width="11" customWidth="1"/>
    <col min="4" max="4" width="13.33203125" customWidth="1"/>
    <col min="5" max="5" width="14.6640625" customWidth="1"/>
    <col min="6" max="6" width="24.21875" customWidth="1"/>
    <col min="7" max="7" width="14.109375" customWidth="1"/>
    <col min="8" max="8" width="4.109375" customWidth="1"/>
    <col min="11" max="11" width="16.88671875" customWidth="1"/>
  </cols>
  <sheetData>
    <row r="1" spans="2:15" ht="15.6" x14ac:dyDescent="0.3">
      <c r="B1" s="122" t="s">
        <v>44</v>
      </c>
      <c r="C1" s="122"/>
      <c r="D1" s="122"/>
      <c r="E1" s="122"/>
      <c r="F1" s="122"/>
    </row>
    <row r="2" spans="2:15" ht="18" x14ac:dyDescent="0.35">
      <c r="B2" s="14" t="s">
        <v>0</v>
      </c>
      <c r="I2" s="14" t="s">
        <v>93</v>
      </c>
    </row>
    <row r="4" spans="2:15" ht="21.75" customHeight="1" x14ac:dyDescent="0.3">
      <c r="B4" s="3" t="s">
        <v>1</v>
      </c>
      <c r="C4" s="3" t="s">
        <v>2</v>
      </c>
      <c r="D4" s="3" t="s">
        <v>3</v>
      </c>
      <c r="E4" s="3" t="s">
        <v>6</v>
      </c>
      <c r="F4" s="3" t="s">
        <v>4</v>
      </c>
      <c r="G4" s="3" t="s">
        <v>5</v>
      </c>
      <c r="I4" s="3" t="s">
        <v>1</v>
      </c>
      <c r="J4" s="3" t="s">
        <v>3</v>
      </c>
      <c r="K4" s="3" t="s">
        <v>75</v>
      </c>
      <c r="L4" s="3" t="s">
        <v>76</v>
      </c>
      <c r="M4" s="3" t="s">
        <v>5</v>
      </c>
      <c r="N4" s="72" t="s">
        <v>80</v>
      </c>
      <c r="O4" s="64"/>
    </row>
    <row r="5" spans="2:15" ht="15.6" x14ac:dyDescent="0.3">
      <c r="B5" s="135">
        <v>1</v>
      </c>
      <c r="C5" s="1">
        <v>1</v>
      </c>
      <c r="D5" s="2">
        <v>42379</v>
      </c>
      <c r="E5" s="1" t="s">
        <v>7</v>
      </c>
      <c r="F5" s="1" t="s">
        <v>106</v>
      </c>
      <c r="G5" s="21">
        <v>6000</v>
      </c>
      <c r="I5" s="65">
        <v>1</v>
      </c>
      <c r="J5" s="79">
        <v>45332</v>
      </c>
      <c r="K5" s="65" t="s">
        <v>77</v>
      </c>
      <c r="L5" s="65" t="s">
        <v>109</v>
      </c>
      <c r="M5" s="66">
        <v>4000</v>
      </c>
      <c r="N5" s="66">
        <f>M5*0.21</f>
        <v>840</v>
      </c>
      <c r="O5" s="73"/>
    </row>
    <row r="6" spans="2:15" ht="15.6" x14ac:dyDescent="0.3">
      <c r="B6" s="135"/>
      <c r="C6" s="1">
        <v>2</v>
      </c>
      <c r="D6" s="78"/>
      <c r="E6" s="1"/>
      <c r="F6" s="1" t="s">
        <v>107</v>
      </c>
      <c r="G6" s="21">
        <v>2800</v>
      </c>
    </row>
    <row r="7" spans="2:15" ht="15.6" x14ac:dyDescent="0.3">
      <c r="B7" s="135"/>
      <c r="C7" s="1">
        <v>3</v>
      </c>
      <c r="D7" s="78"/>
      <c r="E7" s="1"/>
      <c r="F7" s="1" t="s">
        <v>108</v>
      </c>
      <c r="G7" s="21">
        <v>2500</v>
      </c>
    </row>
    <row r="8" spans="2:15" ht="18.75" customHeight="1" x14ac:dyDescent="0.3">
      <c r="B8" s="6" t="s">
        <v>8</v>
      </c>
      <c r="C8" s="4"/>
      <c r="D8" s="4"/>
      <c r="E8" s="4"/>
      <c r="F8" s="4"/>
      <c r="G8" s="182">
        <f>SUM(G5:G7)</f>
        <v>11300</v>
      </c>
      <c r="I8" s="69" t="s">
        <v>8</v>
      </c>
      <c r="J8" s="67"/>
      <c r="K8" s="67"/>
      <c r="L8" s="67"/>
      <c r="M8" s="83">
        <f>M5</f>
        <v>4000</v>
      </c>
      <c r="N8" s="66">
        <f>SUM(N5)</f>
        <v>840</v>
      </c>
    </row>
    <row r="10" spans="2:15" ht="18" x14ac:dyDescent="0.35">
      <c r="B10" s="14" t="s">
        <v>9</v>
      </c>
      <c r="C10" s="5"/>
      <c r="I10" s="14" t="s">
        <v>94</v>
      </c>
    </row>
    <row r="12" spans="2:15" ht="20.25" customHeight="1" x14ac:dyDescent="0.3">
      <c r="B12" s="3" t="s">
        <v>1</v>
      </c>
      <c r="C12" s="3" t="s">
        <v>2</v>
      </c>
      <c r="D12" s="3" t="s">
        <v>10</v>
      </c>
      <c r="E12" s="3" t="s">
        <v>11</v>
      </c>
      <c r="F12" s="3" t="s">
        <v>4</v>
      </c>
      <c r="G12" s="3" t="s">
        <v>12</v>
      </c>
      <c r="I12" s="3" t="s">
        <v>1</v>
      </c>
      <c r="J12" s="3" t="s">
        <v>10</v>
      </c>
      <c r="K12" s="3" t="s">
        <v>11</v>
      </c>
      <c r="L12" s="3" t="s">
        <v>76</v>
      </c>
      <c r="M12" s="3" t="s">
        <v>12</v>
      </c>
      <c r="N12" s="72" t="s">
        <v>80</v>
      </c>
    </row>
    <row r="13" spans="2:15" ht="15.6" x14ac:dyDescent="0.3">
      <c r="B13" s="135">
        <v>1</v>
      </c>
      <c r="C13" s="1">
        <v>1</v>
      </c>
      <c r="D13" s="2">
        <v>42394</v>
      </c>
      <c r="E13" s="1" t="s">
        <v>105</v>
      </c>
      <c r="F13" s="1" t="s">
        <v>106</v>
      </c>
      <c r="G13" s="21">
        <v>8000</v>
      </c>
      <c r="I13" s="65">
        <v>1</v>
      </c>
      <c r="J13" s="65"/>
      <c r="K13" s="65" t="s">
        <v>78</v>
      </c>
      <c r="L13" s="65" t="s">
        <v>109</v>
      </c>
      <c r="M13" s="66">
        <v>6000</v>
      </c>
      <c r="N13" s="66">
        <f>M13*0.21</f>
        <v>1260</v>
      </c>
    </row>
    <row r="14" spans="2:15" ht="15.6" x14ac:dyDescent="0.3">
      <c r="B14" s="135"/>
      <c r="C14" s="1">
        <v>2</v>
      </c>
      <c r="D14" s="1"/>
      <c r="E14" s="1"/>
      <c r="F14" s="1" t="s">
        <v>108</v>
      </c>
      <c r="G14" s="21">
        <v>3800</v>
      </c>
    </row>
    <row r="15" spans="2:15" ht="19.5" customHeight="1" x14ac:dyDescent="0.3">
      <c r="B15" s="6" t="s">
        <v>8</v>
      </c>
      <c r="C15" s="4"/>
      <c r="D15" s="4"/>
      <c r="E15" s="4"/>
      <c r="F15" s="4"/>
      <c r="G15" s="182">
        <f>SUM(G13:G14)</f>
        <v>11800</v>
      </c>
      <c r="I15" s="69" t="s">
        <v>8</v>
      </c>
      <c r="J15" s="67"/>
      <c r="K15" s="67"/>
      <c r="L15" s="67"/>
      <c r="M15" s="68">
        <f>M13</f>
        <v>6000</v>
      </c>
      <c r="N15" s="66">
        <f>N13</f>
        <v>1260</v>
      </c>
    </row>
    <row r="17" spans="2:7" ht="18" x14ac:dyDescent="0.35">
      <c r="B17" s="14" t="s">
        <v>13</v>
      </c>
    </row>
    <row r="18" spans="2:7" ht="15" thickBot="1" x14ac:dyDescent="0.35"/>
    <row r="19" spans="2:7" ht="15.6" x14ac:dyDescent="0.3">
      <c r="B19" s="125" t="s">
        <v>14</v>
      </c>
      <c r="C19" s="126"/>
      <c r="D19" s="43" t="s">
        <v>16</v>
      </c>
      <c r="E19" s="41"/>
    </row>
    <row r="20" spans="2:7" ht="15.6" x14ac:dyDescent="0.3">
      <c r="B20" s="127"/>
      <c r="C20" s="128"/>
      <c r="D20" s="44" t="s">
        <v>17</v>
      </c>
      <c r="E20" s="41"/>
    </row>
    <row r="21" spans="2:7" ht="18" customHeight="1" x14ac:dyDescent="0.3">
      <c r="B21" s="136" t="s">
        <v>95</v>
      </c>
      <c r="C21" s="137"/>
      <c r="D21" s="45">
        <f>G15</f>
        <v>11800</v>
      </c>
      <c r="E21" s="42"/>
    </row>
    <row r="22" spans="2:7" ht="14.25" customHeight="1" x14ac:dyDescent="0.3">
      <c r="B22" s="129" t="s">
        <v>15</v>
      </c>
      <c r="C22" s="130"/>
      <c r="D22" s="46">
        <v>0</v>
      </c>
      <c r="E22" s="199" t="s">
        <v>89</v>
      </c>
      <c r="G22" t="s">
        <v>120</v>
      </c>
    </row>
    <row r="23" spans="2:7" x14ac:dyDescent="0.3">
      <c r="B23" s="131"/>
      <c r="C23" s="132"/>
      <c r="D23" s="46">
        <f>G8</f>
        <v>11300</v>
      </c>
      <c r="E23" s="42"/>
    </row>
    <row r="24" spans="2:7" x14ac:dyDescent="0.3">
      <c r="B24" s="188" t="s">
        <v>18</v>
      </c>
      <c r="C24" s="189"/>
      <c r="D24" s="190">
        <f>D21-(D22+D23)</f>
        <v>500</v>
      </c>
      <c r="E24" s="184" t="s">
        <v>90</v>
      </c>
    </row>
    <row r="25" spans="2:7" x14ac:dyDescent="0.3">
      <c r="B25" s="191"/>
      <c r="C25" s="192"/>
      <c r="D25" s="190"/>
      <c r="E25" s="184"/>
    </row>
    <row r="26" spans="2:7" ht="19.5" customHeight="1" thickBot="1" x14ac:dyDescent="0.35">
      <c r="B26" s="123" t="s">
        <v>19</v>
      </c>
      <c r="C26" s="124"/>
      <c r="D26" s="47">
        <v>0</v>
      </c>
      <c r="E26" s="42" t="s">
        <v>91</v>
      </c>
    </row>
    <row r="28" spans="2:7" ht="18" x14ac:dyDescent="0.35">
      <c r="B28" s="12" t="s">
        <v>110</v>
      </c>
    </row>
    <row r="30" spans="2:7" x14ac:dyDescent="0.3">
      <c r="B30" s="134" t="s">
        <v>21</v>
      </c>
      <c r="C30" t="s">
        <v>23</v>
      </c>
      <c r="D30" s="9">
        <f>D24/1.21</f>
        <v>413.22314049586777</v>
      </c>
      <c r="E30" s="8" t="s">
        <v>92</v>
      </c>
    </row>
    <row r="31" spans="2:7" x14ac:dyDescent="0.3">
      <c r="B31" s="134"/>
      <c r="C31" t="s">
        <v>22</v>
      </c>
      <c r="D31" s="11">
        <f>M13</f>
        <v>6000</v>
      </c>
    </row>
    <row r="32" spans="2:7" x14ac:dyDescent="0.3">
      <c r="B32" s="10"/>
      <c r="C32" s="185" t="s">
        <v>29</v>
      </c>
      <c r="D32" s="186">
        <f>D30+D31</f>
        <v>6413.2231404958675</v>
      </c>
    </row>
    <row r="33" spans="2:5" x14ac:dyDescent="0.3">
      <c r="D33" s="9"/>
    </row>
    <row r="34" spans="2:5" x14ac:dyDescent="0.3">
      <c r="B34" s="134" t="s">
        <v>24</v>
      </c>
      <c r="C34" t="s">
        <v>23</v>
      </c>
      <c r="D34" s="9">
        <f>D30*0.21</f>
        <v>86.776859504132233</v>
      </c>
    </row>
    <row r="35" spans="2:5" x14ac:dyDescent="0.3">
      <c r="B35" s="134"/>
      <c r="C35" t="s">
        <v>22</v>
      </c>
      <c r="D35" s="11">
        <f>N13</f>
        <v>1260</v>
      </c>
    </row>
    <row r="36" spans="2:5" x14ac:dyDescent="0.3">
      <c r="B36" s="10"/>
      <c r="C36" s="185" t="s">
        <v>29</v>
      </c>
      <c r="D36" s="186">
        <f>D34+D35</f>
        <v>1346.7768595041323</v>
      </c>
    </row>
    <row r="37" spans="2:5" x14ac:dyDescent="0.3">
      <c r="B37" s="10"/>
      <c r="D37" s="9"/>
    </row>
    <row r="38" spans="2:5" x14ac:dyDescent="0.3">
      <c r="D38" s="9"/>
    </row>
    <row r="39" spans="2:5" x14ac:dyDescent="0.3">
      <c r="B39" s="134" t="s">
        <v>25</v>
      </c>
      <c r="C39" s="133" t="s">
        <v>26</v>
      </c>
      <c r="D39" s="133"/>
      <c r="E39" s="9"/>
    </row>
    <row r="40" spans="2:5" x14ac:dyDescent="0.3">
      <c r="B40" s="134"/>
      <c r="C40" t="s">
        <v>23</v>
      </c>
      <c r="D40" s="9">
        <f>G8</f>
        <v>11300</v>
      </c>
    </row>
    <row r="41" spans="2:5" x14ac:dyDescent="0.3">
      <c r="B41" s="134"/>
      <c r="C41" t="s">
        <v>22</v>
      </c>
      <c r="D41" s="11">
        <f>M8</f>
        <v>4000</v>
      </c>
    </row>
    <row r="42" spans="2:5" x14ac:dyDescent="0.3">
      <c r="B42" s="10"/>
      <c r="C42" s="185" t="s">
        <v>29</v>
      </c>
      <c r="D42" s="186">
        <f>D40+D41</f>
        <v>15300</v>
      </c>
    </row>
    <row r="43" spans="2:5" x14ac:dyDescent="0.3">
      <c r="B43" s="10"/>
      <c r="D43" s="9"/>
    </row>
    <row r="44" spans="2:5" x14ac:dyDescent="0.3">
      <c r="D44" s="9"/>
    </row>
    <row r="45" spans="2:5" x14ac:dyDescent="0.3">
      <c r="B45" s="15" t="s">
        <v>27</v>
      </c>
      <c r="C45" t="s">
        <v>111</v>
      </c>
      <c r="D45" s="13">
        <f>D41*0.21</f>
        <v>840</v>
      </c>
    </row>
    <row r="47" spans="2:5" x14ac:dyDescent="0.3">
      <c r="B47" s="187" t="s">
        <v>28</v>
      </c>
      <c r="D47" s="13" t="s">
        <v>113</v>
      </c>
    </row>
    <row r="48" spans="2:5" x14ac:dyDescent="0.3">
      <c r="B48" s="121"/>
      <c r="C48" s="121"/>
      <c r="D48" t="s">
        <v>114</v>
      </c>
    </row>
  </sheetData>
  <mergeCells count="15">
    <mergeCell ref="B48:C48"/>
    <mergeCell ref="B1:F1"/>
    <mergeCell ref="D24:D25"/>
    <mergeCell ref="B26:C26"/>
    <mergeCell ref="B19:C20"/>
    <mergeCell ref="B22:C23"/>
    <mergeCell ref="C39:D39"/>
    <mergeCell ref="B30:B31"/>
    <mergeCell ref="B34:B35"/>
    <mergeCell ref="B39:B41"/>
    <mergeCell ref="B5:B7"/>
    <mergeCell ref="B13:B14"/>
    <mergeCell ref="B21:C21"/>
    <mergeCell ref="B24:C25"/>
    <mergeCell ref="E24:E25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3"/>
  <sheetViews>
    <sheetView topLeftCell="A19" zoomScale="110" zoomScaleNormal="110" workbookViewId="0">
      <selection activeCell="B50" sqref="B50"/>
    </sheetView>
  </sheetViews>
  <sheetFormatPr baseColWidth="10" defaultRowHeight="14.4" x14ac:dyDescent="0.3"/>
  <cols>
    <col min="1" max="1" width="4.33203125" customWidth="1"/>
    <col min="2" max="2" width="9.6640625" customWidth="1"/>
    <col min="3" max="3" width="14.109375" customWidth="1"/>
    <col min="4" max="4" width="13.33203125" customWidth="1"/>
    <col min="5" max="5" width="14.6640625" customWidth="1"/>
    <col min="6" max="6" width="21.6640625" customWidth="1"/>
    <col min="7" max="7" width="12.44140625" customWidth="1"/>
    <col min="8" max="8" width="15.44140625" customWidth="1"/>
    <col min="9" max="9" width="4.44140625" customWidth="1"/>
    <col min="12" max="12" width="17.77734375" customWidth="1"/>
    <col min="13" max="13" width="15.44140625" customWidth="1"/>
  </cols>
  <sheetData>
    <row r="1" spans="2:15" ht="15.6" x14ac:dyDescent="0.3">
      <c r="B1" s="122" t="s">
        <v>43</v>
      </c>
      <c r="C1" s="122"/>
      <c r="D1" s="122"/>
      <c r="E1" s="122"/>
      <c r="F1" s="122"/>
    </row>
    <row r="2" spans="2:15" ht="18" x14ac:dyDescent="0.35">
      <c r="B2" s="14" t="s">
        <v>0</v>
      </c>
      <c r="J2" s="14" t="s">
        <v>73</v>
      </c>
    </row>
    <row r="4" spans="2:15" ht="21.75" customHeight="1" x14ac:dyDescent="0.3">
      <c r="B4" s="3" t="s">
        <v>1</v>
      </c>
      <c r="C4" s="3" t="s">
        <v>2</v>
      </c>
      <c r="D4" s="3" t="s">
        <v>3</v>
      </c>
      <c r="E4" s="3" t="s">
        <v>6</v>
      </c>
      <c r="F4" s="3" t="s">
        <v>4</v>
      </c>
      <c r="G4" s="3" t="s">
        <v>5</v>
      </c>
      <c r="J4" s="3" t="s">
        <v>1</v>
      </c>
      <c r="K4" s="3" t="s">
        <v>3</v>
      </c>
      <c r="L4" s="3" t="s">
        <v>75</v>
      </c>
      <c r="M4" s="3" t="s">
        <v>76</v>
      </c>
      <c r="N4" s="3" t="s">
        <v>5</v>
      </c>
      <c r="O4" s="71" t="s">
        <v>80</v>
      </c>
    </row>
    <row r="5" spans="2:15" ht="15.6" x14ac:dyDescent="0.3">
      <c r="B5" s="135">
        <v>2</v>
      </c>
      <c r="C5" s="1">
        <v>4</v>
      </c>
      <c r="D5" s="2"/>
      <c r="E5" s="1"/>
      <c r="F5" s="1" t="s">
        <v>115</v>
      </c>
      <c r="G5" s="52">
        <v>5500</v>
      </c>
      <c r="J5" s="65">
        <v>2</v>
      </c>
      <c r="K5" s="65"/>
      <c r="L5" s="65"/>
      <c r="M5" s="86" t="s">
        <v>65</v>
      </c>
      <c r="N5" s="87">
        <v>1200</v>
      </c>
      <c r="O5" s="70" t="s">
        <v>81</v>
      </c>
    </row>
    <row r="6" spans="2:15" ht="15.6" x14ac:dyDescent="0.3">
      <c r="B6" s="135"/>
      <c r="C6" s="1">
        <v>5</v>
      </c>
      <c r="D6" s="1"/>
      <c r="E6" s="1"/>
      <c r="F6" s="1" t="s">
        <v>116</v>
      </c>
      <c r="G6" s="52">
        <v>2200</v>
      </c>
    </row>
    <row r="7" spans="2:15" ht="15.6" x14ac:dyDescent="0.3">
      <c r="B7" s="135"/>
      <c r="C7" s="1">
        <v>6</v>
      </c>
      <c r="D7" s="1"/>
      <c r="E7" s="1"/>
      <c r="F7" s="1" t="s">
        <v>65</v>
      </c>
      <c r="G7" s="52">
        <v>1200</v>
      </c>
      <c r="I7" s="57"/>
    </row>
    <row r="8" spans="2:15" ht="15.6" x14ac:dyDescent="0.3">
      <c r="B8" s="16"/>
      <c r="C8" s="1">
        <v>7</v>
      </c>
      <c r="D8" s="1"/>
      <c r="E8" s="1"/>
      <c r="F8" s="1" t="s">
        <v>117</v>
      </c>
      <c r="G8" s="52">
        <v>8000</v>
      </c>
      <c r="H8" s="57"/>
      <c r="I8" s="57"/>
    </row>
    <row r="9" spans="2:15" ht="15.6" x14ac:dyDescent="0.3">
      <c r="B9" s="16"/>
      <c r="C9" s="1"/>
      <c r="D9" s="1"/>
      <c r="E9" s="1"/>
      <c r="F9" s="84" t="s">
        <v>65</v>
      </c>
      <c r="G9" s="85">
        <v>-1200</v>
      </c>
      <c r="H9" s="57"/>
      <c r="J9" s="80" t="s">
        <v>8</v>
      </c>
      <c r="K9" s="82"/>
      <c r="L9" s="82"/>
      <c r="M9" s="82"/>
      <c r="N9" s="83">
        <f>N5</f>
        <v>1200</v>
      </c>
      <c r="O9" s="82"/>
    </row>
    <row r="10" spans="2:15" ht="18.75" customHeight="1" x14ac:dyDescent="0.3">
      <c r="B10" s="80" t="s">
        <v>8</v>
      </c>
      <c r="C10" s="81"/>
      <c r="D10" s="81"/>
      <c r="E10" s="81"/>
      <c r="F10" s="81"/>
      <c r="G10" s="20">
        <f>SUM(G5:G9)</f>
        <v>15700</v>
      </c>
    </row>
    <row r="11" spans="2:15" ht="18.75" customHeight="1" x14ac:dyDescent="0.3">
      <c r="B11" s="6"/>
      <c r="C11" s="4"/>
      <c r="D11" s="4"/>
      <c r="E11" s="4"/>
      <c r="F11" s="4"/>
      <c r="G11" s="53"/>
    </row>
    <row r="12" spans="2:15" x14ac:dyDescent="0.3">
      <c r="G12" s="54"/>
    </row>
    <row r="13" spans="2:15" ht="18" x14ac:dyDescent="0.35">
      <c r="B13" s="14" t="s">
        <v>9</v>
      </c>
      <c r="C13" s="5"/>
      <c r="G13" s="54"/>
      <c r="J13" s="14" t="s">
        <v>74</v>
      </c>
    </row>
    <row r="14" spans="2:15" x14ac:dyDescent="0.3">
      <c r="G14" s="54"/>
    </row>
    <row r="15" spans="2:15" ht="20.25" customHeight="1" x14ac:dyDescent="0.3">
      <c r="B15" s="3" t="s">
        <v>1</v>
      </c>
      <c r="C15" s="3" t="s">
        <v>2</v>
      </c>
      <c r="D15" s="3" t="s">
        <v>10</v>
      </c>
      <c r="E15" s="3" t="s">
        <v>11</v>
      </c>
      <c r="F15" s="3" t="s">
        <v>4</v>
      </c>
      <c r="G15" s="55" t="s">
        <v>12</v>
      </c>
      <c r="J15" s="3" t="s">
        <v>1</v>
      </c>
      <c r="K15" s="3" t="s">
        <v>10</v>
      </c>
      <c r="L15" s="3" t="s">
        <v>11</v>
      </c>
      <c r="M15" s="3" t="s">
        <v>76</v>
      </c>
      <c r="N15" s="3" t="s">
        <v>12</v>
      </c>
      <c r="O15" s="71" t="s">
        <v>80</v>
      </c>
    </row>
    <row r="16" spans="2:15" ht="15.6" x14ac:dyDescent="0.3">
      <c r="B16" s="135">
        <v>2</v>
      </c>
      <c r="C16" s="1">
        <v>3</v>
      </c>
      <c r="D16" s="2"/>
      <c r="E16" s="1"/>
      <c r="F16" s="1" t="s">
        <v>107</v>
      </c>
      <c r="G16" s="56">
        <v>3500</v>
      </c>
      <c r="J16" s="65">
        <v>2</v>
      </c>
      <c r="K16" s="65"/>
      <c r="L16" s="65"/>
      <c r="M16" s="86" t="s">
        <v>65</v>
      </c>
      <c r="N16" s="87">
        <v>2000</v>
      </c>
      <c r="O16" s="66">
        <v>0</v>
      </c>
    </row>
    <row r="17" spans="2:15" ht="15.6" x14ac:dyDescent="0.3">
      <c r="B17" s="135"/>
      <c r="C17" s="1">
        <v>4</v>
      </c>
      <c r="D17" s="1"/>
      <c r="E17" s="1"/>
      <c r="F17" s="1" t="s">
        <v>116</v>
      </c>
      <c r="G17" s="56">
        <v>2500</v>
      </c>
    </row>
    <row r="18" spans="2:15" ht="19.5" customHeight="1" x14ac:dyDescent="0.3">
      <c r="B18" s="80" t="s">
        <v>8</v>
      </c>
      <c r="C18" s="81"/>
      <c r="D18" s="81"/>
      <c r="E18" s="81"/>
      <c r="F18" s="81"/>
      <c r="G18" s="20">
        <f>SUM(G16:G17)</f>
        <v>6000</v>
      </c>
      <c r="J18" s="80" t="s">
        <v>8</v>
      </c>
      <c r="K18" s="82"/>
      <c r="L18" s="82"/>
      <c r="M18" s="82"/>
      <c r="N18" s="83">
        <f>N16</f>
        <v>2000</v>
      </c>
      <c r="O18" s="83">
        <v>0</v>
      </c>
    </row>
    <row r="20" spans="2:15" ht="18" x14ac:dyDescent="0.35">
      <c r="B20" s="14" t="s">
        <v>13</v>
      </c>
    </row>
    <row r="22" spans="2:15" ht="15.6" x14ac:dyDescent="0.3">
      <c r="B22" s="143" t="s">
        <v>14</v>
      </c>
      <c r="C22" s="128"/>
      <c r="D22" s="37" t="s">
        <v>30</v>
      </c>
      <c r="E22" s="49"/>
    </row>
    <row r="23" spans="2:15" ht="15.6" x14ac:dyDescent="0.3">
      <c r="B23" s="143"/>
      <c r="C23" s="128"/>
      <c r="D23" s="38"/>
      <c r="E23" s="49"/>
    </row>
    <row r="24" spans="2:15" ht="15.6" x14ac:dyDescent="0.3">
      <c r="B24" s="144" t="s">
        <v>95</v>
      </c>
      <c r="C24" s="144"/>
      <c r="D24" s="39">
        <f>G18</f>
        <v>6000</v>
      </c>
      <c r="E24" s="50"/>
    </row>
    <row r="25" spans="2:15" x14ac:dyDescent="0.3">
      <c r="B25" s="145" t="s">
        <v>15</v>
      </c>
      <c r="C25" s="146"/>
      <c r="D25" s="40">
        <v>0</v>
      </c>
      <c r="E25" s="50"/>
    </row>
    <row r="26" spans="2:15" x14ac:dyDescent="0.3">
      <c r="B26" s="147"/>
      <c r="C26" s="148"/>
      <c r="D26" s="40">
        <f>G10</f>
        <v>15700</v>
      </c>
      <c r="E26" s="50"/>
    </row>
    <row r="27" spans="2:15" x14ac:dyDescent="0.3">
      <c r="B27" s="138" t="s">
        <v>18</v>
      </c>
      <c r="C27" s="138"/>
      <c r="D27" s="196">
        <f>D24-(D25+D26)</f>
        <v>-9700</v>
      </c>
      <c r="E27" s="197" t="s">
        <v>96</v>
      </c>
    </row>
    <row r="28" spans="2:15" x14ac:dyDescent="0.3">
      <c r="B28" s="139"/>
      <c r="C28" s="139"/>
      <c r="D28" s="196"/>
      <c r="E28" s="197"/>
      <c r="F28" t="s">
        <v>97</v>
      </c>
    </row>
    <row r="29" spans="2:15" ht="15.6" x14ac:dyDescent="0.3">
      <c r="B29" s="140" t="s">
        <v>19</v>
      </c>
      <c r="C29" s="140"/>
      <c r="D29" s="48"/>
      <c r="E29" s="51"/>
    </row>
    <row r="31" spans="2:15" ht="18" x14ac:dyDescent="0.35">
      <c r="B31" s="17" t="s">
        <v>118</v>
      </c>
    </row>
    <row r="33" spans="2:7" x14ac:dyDescent="0.3">
      <c r="B33" s="134" t="s">
        <v>21</v>
      </c>
      <c r="C33" t="s">
        <v>23</v>
      </c>
      <c r="D33" s="9">
        <v>0</v>
      </c>
      <c r="E33" s="198" t="s">
        <v>98</v>
      </c>
      <c r="G33" t="s">
        <v>119</v>
      </c>
    </row>
    <row r="34" spans="2:7" x14ac:dyDescent="0.3">
      <c r="B34" s="134"/>
      <c r="C34" t="s">
        <v>22</v>
      </c>
      <c r="D34" s="11">
        <v>0</v>
      </c>
    </row>
    <row r="35" spans="2:7" x14ac:dyDescent="0.3">
      <c r="B35" s="10"/>
      <c r="C35" s="7" t="s">
        <v>29</v>
      </c>
      <c r="D35" s="13">
        <f>D33+D34</f>
        <v>0</v>
      </c>
    </row>
    <row r="36" spans="2:7" x14ac:dyDescent="0.3">
      <c r="D36" s="9"/>
    </row>
    <row r="37" spans="2:7" x14ac:dyDescent="0.3">
      <c r="B37" s="134" t="s">
        <v>24</v>
      </c>
      <c r="C37" t="s">
        <v>23</v>
      </c>
      <c r="D37" s="9">
        <f>D33*0.21</f>
        <v>0</v>
      </c>
    </row>
    <row r="38" spans="2:7" x14ac:dyDescent="0.3">
      <c r="B38" s="134"/>
      <c r="C38" t="s">
        <v>22</v>
      </c>
      <c r="D38" s="11">
        <f>D34*0.21</f>
        <v>0</v>
      </c>
    </row>
    <row r="39" spans="2:7" x14ac:dyDescent="0.3">
      <c r="B39" s="10"/>
      <c r="C39" s="7" t="s">
        <v>29</v>
      </c>
      <c r="D39" s="13">
        <f>D37+D38</f>
        <v>0</v>
      </c>
    </row>
    <row r="40" spans="2:7" x14ac:dyDescent="0.3">
      <c r="B40" s="10"/>
      <c r="C40" s="7"/>
      <c r="D40" s="13"/>
    </row>
    <row r="41" spans="2:7" x14ac:dyDescent="0.3">
      <c r="B41" s="187" t="s">
        <v>31</v>
      </c>
      <c r="C41" s="7"/>
      <c r="D41" s="13">
        <f>N18</f>
        <v>2000</v>
      </c>
      <c r="E41" t="s">
        <v>99</v>
      </c>
    </row>
    <row r="42" spans="2:7" x14ac:dyDescent="0.3">
      <c r="B42" s="10"/>
      <c r="D42" s="9"/>
    </row>
    <row r="43" spans="2:7" x14ac:dyDescent="0.3">
      <c r="D43" s="9"/>
    </row>
    <row r="44" spans="2:7" x14ac:dyDescent="0.3">
      <c r="B44" s="141" t="s">
        <v>25</v>
      </c>
      <c r="C44" s="142" t="s">
        <v>26</v>
      </c>
      <c r="D44" s="142"/>
      <c r="E44" s="9"/>
    </row>
    <row r="45" spans="2:7" x14ac:dyDescent="0.3">
      <c r="B45" s="141"/>
      <c r="C45" t="s">
        <v>23</v>
      </c>
      <c r="D45" s="9">
        <f>G10</f>
        <v>15700</v>
      </c>
    </row>
    <row r="46" spans="2:7" x14ac:dyDescent="0.3">
      <c r="B46" s="141"/>
      <c r="C46" t="s">
        <v>22</v>
      </c>
      <c r="D46" s="11">
        <f>N9</f>
        <v>1200</v>
      </c>
    </row>
    <row r="47" spans="2:7" x14ac:dyDescent="0.3">
      <c r="B47" s="10"/>
      <c r="C47" s="200" t="s">
        <v>29</v>
      </c>
      <c r="D47" s="201">
        <f>D45+D46</f>
        <v>16900</v>
      </c>
    </row>
    <row r="48" spans="2:7" x14ac:dyDescent="0.3">
      <c r="B48" s="10"/>
      <c r="D48" s="9"/>
    </row>
    <row r="49" spans="2:5" x14ac:dyDescent="0.3">
      <c r="D49" s="9"/>
    </row>
    <row r="50" spans="2:5" x14ac:dyDescent="0.3">
      <c r="B50" s="187" t="s">
        <v>27</v>
      </c>
      <c r="D50" s="13" t="str">
        <f>O5</f>
        <v>-</v>
      </c>
      <c r="E50" t="s">
        <v>82</v>
      </c>
    </row>
    <row r="52" spans="2:5" x14ac:dyDescent="0.3">
      <c r="B52" s="15" t="s">
        <v>28</v>
      </c>
      <c r="D52" s="13"/>
    </row>
    <row r="53" spans="2:5" x14ac:dyDescent="0.3">
      <c r="B53" s="121"/>
      <c r="C53" s="121"/>
    </row>
  </sheetData>
  <mergeCells count="15">
    <mergeCell ref="B53:C53"/>
    <mergeCell ref="B1:F1"/>
    <mergeCell ref="D27:D28"/>
    <mergeCell ref="B29:C29"/>
    <mergeCell ref="B33:B34"/>
    <mergeCell ref="B37:B38"/>
    <mergeCell ref="B44:B46"/>
    <mergeCell ref="C44:D44"/>
    <mergeCell ref="B5:B7"/>
    <mergeCell ref="B16:B17"/>
    <mergeCell ref="B22:C23"/>
    <mergeCell ref="B24:C24"/>
    <mergeCell ref="B25:C26"/>
    <mergeCell ref="B27:C28"/>
    <mergeCell ref="E27:E28"/>
  </mergeCell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53"/>
  <sheetViews>
    <sheetView topLeftCell="A22" workbookViewId="0">
      <selection activeCell="J34" sqref="J34"/>
    </sheetView>
  </sheetViews>
  <sheetFormatPr baseColWidth="10" defaultRowHeight="14.4" x14ac:dyDescent="0.3"/>
  <cols>
    <col min="1" max="1" width="5.33203125" customWidth="1"/>
    <col min="2" max="2" width="9.6640625" customWidth="1"/>
    <col min="3" max="3" width="16.88671875" customWidth="1"/>
    <col min="4" max="4" width="16.109375" customWidth="1"/>
    <col min="5" max="5" width="14.6640625" customWidth="1"/>
    <col min="6" max="6" width="19.6640625" customWidth="1"/>
    <col min="7" max="7" width="13.88671875" customWidth="1"/>
    <col min="8" max="8" width="14.6640625" customWidth="1"/>
    <col min="9" max="9" width="3.6640625" customWidth="1"/>
    <col min="12" max="12" width="17.33203125" customWidth="1"/>
    <col min="13" max="13" width="15.44140625" customWidth="1"/>
  </cols>
  <sheetData>
    <row r="1" spans="2:15" ht="15.6" x14ac:dyDescent="0.3">
      <c r="B1" s="122" t="s">
        <v>42</v>
      </c>
      <c r="C1" s="122"/>
      <c r="D1" s="122"/>
      <c r="E1" s="122"/>
      <c r="F1" s="122"/>
    </row>
    <row r="2" spans="2:15" ht="18" x14ac:dyDescent="0.35">
      <c r="B2" s="14" t="s">
        <v>0</v>
      </c>
    </row>
    <row r="3" spans="2:15" ht="18" x14ac:dyDescent="0.35">
      <c r="J3" s="14" t="s">
        <v>73</v>
      </c>
    </row>
    <row r="4" spans="2:15" ht="21.75" customHeight="1" x14ac:dyDescent="0.3">
      <c r="B4" s="3" t="s">
        <v>1</v>
      </c>
      <c r="C4" s="3" t="s">
        <v>2</v>
      </c>
      <c r="D4" s="3" t="s">
        <v>3</v>
      </c>
      <c r="E4" s="3" t="s">
        <v>6</v>
      </c>
      <c r="F4" s="3" t="s">
        <v>4</v>
      </c>
      <c r="G4" s="58" t="s">
        <v>5</v>
      </c>
    </row>
    <row r="5" spans="2:15" ht="15.6" x14ac:dyDescent="0.3">
      <c r="B5" s="135">
        <v>3</v>
      </c>
      <c r="C5" s="1">
        <v>8</v>
      </c>
      <c r="D5" s="2"/>
      <c r="E5" s="1"/>
      <c r="F5" s="1" t="s">
        <v>121</v>
      </c>
      <c r="G5" s="52">
        <v>7500</v>
      </c>
      <c r="J5" s="3" t="s">
        <v>1</v>
      </c>
      <c r="K5" s="3" t="s">
        <v>3</v>
      </c>
      <c r="L5" s="3" t="s">
        <v>75</v>
      </c>
      <c r="M5" s="3" t="s">
        <v>76</v>
      </c>
      <c r="N5" s="3" t="s">
        <v>5</v>
      </c>
      <c r="O5" s="3" t="s">
        <v>80</v>
      </c>
    </row>
    <row r="6" spans="2:15" ht="15.6" x14ac:dyDescent="0.3">
      <c r="B6" s="135"/>
      <c r="C6" s="1">
        <v>9</v>
      </c>
      <c r="D6" s="1"/>
      <c r="E6" s="1"/>
      <c r="F6" s="1" t="s">
        <v>109</v>
      </c>
      <c r="G6" s="52">
        <v>4400</v>
      </c>
      <c r="J6" s="65">
        <v>2</v>
      </c>
      <c r="K6" s="65"/>
      <c r="L6" s="65"/>
      <c r="M6" s="65" t="str">
        <f>F8</f>
        <v>Opel Astra</v>
      </c>
      <c r="N6" s="66">
        <v>3000</v>
      </c>
      <c r="O6" s="70" t="s">
        <v>81</v>
      </c>
    </row>
    <row r="7" spans="2:15" ht="15.6" x14ac:dyDescent="0.3">
      <c r="B7" s="135"/>
      <c r="C7" s="1">
        <v>10</v>
      </c>
      <c r="D7" s="1"/>
      <c r="E7" s="1"/>
      <c r="F7" s="1" t="s">
        <v>108</v>
      </c>
      <c r="G7" s="52">
        <v>3000</v>
      </c>
    </row>
    <row r="8" spans="2:15" ht="15.6" x14ac:dyDescent="0.3">
      <c r="B8" s="135"/>
      <c r="D8" s="1"/>
      <c r="E8" s="1"/>
      <c r="F8" s="204" t="s">
        <v>108</v>
      </c>
      <c r="G8" s="21">
        <v>-3000</v>
      </c>
      <c r="H8" s="57"/>
    </row>
    <row r="9" spans="2:15" ht="18.75" customHeight="1" x14ac:dyDescent="0.3">
      <c r="B9" s="6" t="s">
        <v>8</v>
      </c>
      <c r="C9" s="4"/>
      <c r="D9" s="4"/>
      <c r="E9" s="4"/>
      <c r="F9" s="202"/>
      <c r="G9" s="203">
        <f>SUM(G5:G8)</f>
        <v>11900</v>
      </c>
      <c r="J9" s="80" t="s">
        <v>8</v>
      </c>
      <c r="K9" s="82"/>
      <c r="L9" s="82"/>
      <c r="M9" s="82"/>
      <c r="N9" s="83">
        <f>N6</f>
        <v>3000</v>
      </c>
      <c r="O9" s="65">
        <v>0</v>
      </c>
    </row>
    <row r="10" spans="2:15" ht="18.75" customHeight="1" x14ac:dyDescent="0.3">
      <c r="B10" s="6"/>
      <c r="C10" s="4"/>
      <c r="D10" s="4"/>
      <c r="E10" s="4"/>
      <c r="F10" s="4"/>
      <c r="G10" s="53"/>
    </row>
    <row r="11" spans="2:15" x14ac:dyDescent="0.3">
      <c r="G11" s="54"/>
    </row>
    <row r="12" spans="2:15" ht="18" x14ac:dyDescent="0.35">
      <c r="B12" s="14" t="s">
        <v>9</v>
      </c>
      <c r="C12" s="5"/>
      <c r="G12" s="54"/>
      <c r="J12" s="14" t="s">
        <v>74</v>
      </c>
    </row>
    <row r="13" spans="2:15" x14ac:dyDescent="0.3">
      <c r="G13" s="54"/>
    </row>
    <row r="14" spans="2:15" ht="20.25" customHeight="1" x14ac:dyDescent="0.3">
      <c r="B14" s="3" t="s">
        <v>1</v>
      </c>
      <c r="C14" s="3" t="s">
        <v>2</v>
      </c>
      <c r="D14" s="3" t="s">
        <v>10</v>
      </c>
      <c r="E14" s="3" t="s">
        <v>11</v>
      </c>
      <c r="F14" s="3" t="s">
        <v>4</v>
      </c>
      <c r="G14" s="58" t="s">
        <v>12</v>
      </c>
      <c r="J14" s="3" t="s">
        <v>1</v>
      </c>
      <c r="K14" s="3" t="s">
        <v>10</v>
      </c>
      <c r="L14" s="3" t="s">
        <v>11</v>
      </c>
      <c r="M14" s="3" t="s">
        <v>76</v>
      </c>
      <c r="N14" s="3" t="s">
        <v>12</v>
      </c>
      <c r="O14" s="3" t="s">
        <v>80</v>
      </c>
    </row>
    <row r="15" spans="2:15" ht="15.6" x14ac:dyDescent="0.3">
      <c r="B15" s="135">
        <v>3</v>
      </c>
      <c r="C15" s="1">
        <v>5</v>
      </c>
      <c r="D15" s="2"/>
      <c r="E15" s="1"/>
      <c r="F15" s="1" t="s">
        <v>50</v>
      </c>
      <c r="G15" s="52">
        <v>11000</v>
      </c>
      <c r="J15" s="65">
        <v>2</v>
      </c>
      <c r="K15" s="65"/>
      <c r="L15" s="65"/>
      <c r="M15" s="65" t="s">
        <v>108</v>
      </c>
      <c r="N15" s="66">
        <v>4500</v>
      </c>
      <c r="O15" s="70" t="s">
        <v>81</v>
      </c>
    </row>
    <row r="16" spans="2:15" ht="15.6" x14ac:dyDescent="0.3">
      <c r="B16" s="135"/>
      <c r="C16" s="1">
        <v>6</v>
      </c>
      <c r="D16" s="1"/>
      <c r="E16" s="1"/>
      <c r="F16" s="1" t="s">
        <v>49</v>
      </c>
      <c r="G16" s="52">
        <v>12500</v>
      </c>
    </row>
    <row r="17" spans="2:15" ht="15.6" x14ac:dyDescent="0.3">
      <c r="B17" s="6" t="s">
        <v>8</v>
      </c>
      <c r="C17" s="4"/>
      <c r="D17" s="4"/>
      <c r="E17" s="4"/>
      <c r="F17" s="202"/>
      <c r="G17" s="203">
        <f>SUM(G15:G16)</f>
        <v>23500</v>
      </c>
      <c r="J17" s="80" t="s">
        <v>8</v>
      </c>
      <c r="K17" s="82"/>
      <c r="L17" s="82"/>
      <c r="M17" s="82"/>
      <c r="N17" s="83">
        <f>N15</f>
        <v>4500</v>
      </c>
      <c r="O17" s="65">
        <v>0</v>
      </c>
    </row>
    <row r="19" spans="2:15" ht="18" x14ac:dyDescent="0.35">
      <c r="B19" s="14" t="s">
        <v>13</v>
      </c>
      <c r="G19" s="9"/>
    </row>
    <row r="21" spans="2:15" ht="18" x14ac:dyDescent="0.35">
      <c r="B21" s="150" t="s">
        <v>14</v>
      </c>
      <c r="C21" s="151"/>
      <c r="D21" s="88" t="s">
        <v>32</v>
      </c>
      <c r="E21" s="49"/>
    </row>
    <row r="22" spans="2:15" ht="18" x14ac:dyDescent="0.35">
      <c r="B22" s="150"/>
      <c r="C22" s="151"/>
      <c r="D22" s="89"/>
      <c r="E22" s="49"/>
    </row>
    <row r="23" spans="2:15" ht="18" x14ac:dyDescent="0.35">
      <c r="B23" s="152" t="s">
        <v>95</v>
      </c>
      <c r="C23" s="152"/>
      <c r="D23" s="90">
        <f>G17</f>
        <v>23500</v>
      </c>
      <c r="E23" s="50"/>
    </row>
    <row r="24" spans="2:15" ht="18" x14ac:dyDescent="0.35">
      <c r="B24" s="158" t="s">
        <v>15</v>
      </c>
      <c r="C24" s="159"/>
      <c r="D24" s="91">
        <v>9700</v>
      </c>
      <c r="E24" s="50"/>
      <c r="F24" s="205" t="s">
        <v>122</v>
      </c>
    </row>
    <row r="25" spans="2:15" ht="18" x14ac:dyDescent="0.35">
      <c r="B25" s="160"/>
      <c r="C25" s="161"/>
      <c r="D25" s="92">
        <f>G9</f>
        <v>11900</v>
      </c>
      <c r="E25" s="50"/>
    </row>
    <row r="26" spans="2:15" ht="18" x14ac:dyDescent="0.35">
      <c r="B26" s="162"/>
      <c r="C26" s="163"/>
      <c r="D26" s="93">
        <f>D24+D25</f>
        <v>21600</v>
      </c>
      <c r="E26" s="50"/>
    </row>
    <row r="27" spans="2:15" x14ac:dyDescent="0.3">
      <c r="B27" s="153" t="s">
        <v>18</v>
      </c>
      <c r="C27" s="153"/>
      <c r="D27" s="155">
        <f>D23-(D24+D25)</f>
        <v>1900</v>
      </c>
      <c r="E27" s="149"/>
      <c r="F27" t="s">
        <v>123</v>
      </c>
    </row>
    <row r="28" spans="2:15" x14ac:dyDescent="0.3">
      <c r="B28" s="154"/>
      <c r="C28" s="154"/>
      <c r="D28" s="155"/>
      <c r="E28" s="149"/>
    </row>
    <row r="29" spans="2:15" ht="18" x14ac:dyDescent="0.35">
      <c r="B29" s="156" t="s">
        <v>19</v>
      </c>
      <c r="C29" s="156"/>
      <c r="D29" s="94">
        <v>0</v>
      </c>
      <c r="E29" s="51"/>
    </row>
    <row r="31" spans="2:15" ht="18" x14ac:dyDescent="0.35">
      <c r="B31" s="17" t="s">
        <v>124</v>
      </c>
    </row>
    <row r="33" spans="2:6" ht="15.6" x14ac:dyDescent="0.3">
      <c r="B33" s="157" t="s">
        <v>21</v>
      </c>
      <c r="C33" s="76" t="s">
        <v>23</v>
      </c>
      <c r="D33" s="108">
        <f>1900/1.21</f>
        <v>1570.2479338842975</v>
      </c>
      <c r="E33" s="8" t="s">
        <v>79</v>
      </c>
    </row>
    <row r="34" spans="2:6" ht="15.6" x14ac:dyDescent="0.3">
      <c r="B34" s="157"/>
      <c r="C34" s="76" t="s">
        <v>22</v>
      </c>
      <c r="D34" s="109">
        <v>0</v>
      </c>
    </row>
    <row r="35" spans="2:6" ht="15.6" x14ac:dyDescent="0.3">
      <c r="B35" s="10"/>
      <c r="C35" s="206" t="s">
        <v>29</v>
      </c>
      <c r="D35" s="207">
        <f>D33+D34</f>
        <v>1570.2479338842975</v>
      </c>
    </row>
    <row r="36" spans="2:6" ht="15.6" x14ac:dyDescent="0.3">
      <c r="C36" s="76"/>
      <c r="D36" s="108"/>
    </row>
    <row r="37" spans="2:6" ht="15.6" x14ac:dyDescent="0.3">
      <c r="B37" s="157" t="s">
        <v>24</v>
      </c>
      <c r="C37" s="76" t="s">
        <v>23</v>
      </c>
      <c r="D37" s="108">
        <f>D33*0.21</f>
        <v>329.75206611570246</v>
      </c>
    </row>
    <row r="38" spans="2:6" ht="15.6" x14ac:dyDescent="0.3">
      <c r="B38" s="157"/>
      <c r="C38" s="76" t="s">
        <v>22</v>
      </c>
      <c r="D38" s="109"/>
    </row>
    <row r="39" spans="2:6" ht="15.6" x14ac:dyDescent="0.3">
      <c r="B39" s="10"/>
      <c r="C39" s="206" t="s">
        <v>29</v>
      </c>
      <c r="D39" s="207">
        <f>D37+D38</f>
        <v>329.75206611570246</v>
      </c>
    </row>
    <row r="40" spans="2:6" ht="15.6" x14ac:dyDescent="0.3">
      <c r="B40" s="10"/>
      <c r="C40" s="114"/>
      <c r="D40" s="110"/>
    </row>
    <row r="41" spans="2:6" ht="15.6" x14ac:dyDescent="0.3">
      <c r="B41" s="95" t="s">
        <v>141</v>
      </c>
      <c r="C41" s="114"/>
      <c r="D41" s="110">
        <f>N17</f>
        <v>4500</v>
      </c>
      <c r="F41" t="s">
        <v>125</v>
      </c>
    </row>
    <row r="42" spans="2:6" ht="15.6" x14ac:dyDescent="0.3">
      <c r="B42" s="10"/>
      <c r="C42" s="76"/>
      <c r="D42" s="108"/>
    </row>
    <row r="43" spans="2:6" ht="15.6" x14ac:dyDescent="0.3">
      <c r="C43" s="76"/>
      <c r="D43" s="108"/>
    </row>
    <row r="44" spans="2:6" ht="15.6" x14ac:dyDescent="0.3">
      <c r="B44" s="157" t="s">
        <v>25</v>
      </c>
      <c r="C44" s="170" t="s">
        <v>26</v>
      </c>
      <c r="D44" s="170"/>
      <c r="E44" s="9"/>
    </row>
    <row r="45" spans="2:6" ht="15.6" x14ac:dyDescent="0.3">
      <c r="B45" s="157"/>
      <c r="C45" s="76" t="s">
        <v>23</v>
      </c>
      <c r="D45" s="108">
        <f>G9</f>
        <v>11900</v>
      </c>
    </row>
    <row r="46" spans="2:6" ht="15.6" x14ac:dyDescent="0.3">
      <c r="B46" s="157"/>
      <c r="C46" s="76" t="s">
        <v>22</v>
      </c>
      <c r="D46" s="109">
        <f>N9</f>
        <v>3000</v>
      </c>
    </row>
    <row r="47" spans="2:6" ht="15.6" x14ac:dyDescent="0.3">
      <c r="B47" s="10"/>
      <c r="C47" s="206" t="s">
        <v>29</v>
      </c>
      <c r="D47" s="207">
        <f>D45+D46</f>
        <v>14900</v>
      </c>
    </row>
    <row r="48" spans="2:6" ht="15.6" x14ac:dyDescent="0.3">
      <c r="B48" s="10"/>
      <c r="C48" s="76"/>
      <c r="D48" s="108"/>
    </row>
    <row r="49" spans="2:4" ht="15.6" x14ac:dyDescent="0.3">
      <c r="C49" s="76"/>
      <c r="D49" s="108"/>
    </row>
    <row r="50" spans="2:4" ht="15.6" x14ac:dyDescent="0.3">
      <c r="B50" s="95" t="s">
        <v>27</v>
      </c>
      <c r="C50" s="76"/>
      <c r="D50" s="110">
        <v>0</v>
      </c>
    </row>
    <row r="51" spans="2:4" ht="15.6" x14ac:dyDescent="0.3">
      <c r="C51" s="76"/>
      <c r="D51" s="76"/>
    </row>
    <row r="52" spans="2:4" ht="15.6" x14ac:dyDescent="0.3">
      <c r="B52" s="15" t="s">
        <v>28</v>
      </c>
      <c r="C52" s="76"/>
      <c r="D52" s="110"/>
    </row>
    <row r="53" spans="2:4" x14ac:dyDescent="0.3">
      <c r="B53" s="121"/>
      <c r="C53" s="121"/>
    </row>
  </sheetData>
  <mergeCells count="15">
    <mergeCell ref="C44:D44"/>
    <mergeCell ref="B53:C53"/>
    <mergeCell ref="B1:F1"/>
    <mergeCell ref="B15:B16"/>
    <mergeCell ref="B21:C22"/>
    <mergeCell ref="B23:C23"/>
    <mergeCell ref="B27:C28"/>
    <mergeCell ref="D27:D28"/>
    <mergeCell ref="B29:C29"/>
    <mergeCell ref="B33:B34"/>
    <mergeCell ref="B37:B38"/>
    <mergeCell ref="B44:B46"/>
    <mergeCell ref="B5:B8"/>
    <mergeCell ref="B24:C26"/>
    <mergeCell ref="E27:E28"/>
  </mergeCell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1048576"/>
  <sheetViews>
    <sheetView topLeftCell="A32" workbookViewId="0">
      <selection activeCell="F54" sqref="F54"/>
    </sheetView>
  </sheetViews>
  <sheetFormatPr baseColWidth="10" defaultRowHeight="14.4" x14ac:dyDescent="0.3"/>
  <cols>
    <col min="1" max="1" width="3.88671875" customWidth="1"/>
    <col min="2" max="2" width="9.6640625" customWidth="1"/>
    <col min="3" max="3" width="13.109375" customWidth="1"/>
    <col min="4" max="4" width="16.88671875" customWidth="1"/>
    <col min="5" max="5" width="14.6640625" customWidth="1"/>
    <col min="6" max="6" width="24" customWidth="1"/>
    <col min="7" max="7" width="15" customWidth="1"/>
    <col min="10" max="10" width="12.5546875" customWidth="1"/>
    <col min="12" max="12" width="12.44140625" customWidth="1"/>
    <col min="14" max="14" width="16.44140625" customWidth="1"/>
    <col min="15" max="15" width="14.6640625" customWidth="1"/>
  </cols>
  <sheetData>
    <row r="1" spans="2:20" ht="15.6" x14ac:dyDescent="0.3">
      <c r="B1" s="122" t="s">
        <v>41</v>
      </c>
      <c r="C1" s="122"/>
      <c r="D1" s="122"/>
      <c r="E1" s="122"/>
      <c r="F1" s="122"/>
    </row>
    <row r="2" spans="2:20" ht="18" x14ac:dyDescent="0.35">
      <c r="B2" s="14" t="s">
        <v>0</v>
      </c>
      <c r="K2" s="14" t="s">
        <v>73</v>
      </c>
    </row>
    <row r="3" spans="2:20" x14ac:dyDescent="0.3">
      <c r="Q3" s="77"/>
      <c r="R3" s="77"/>
      <c r="S3" s="77"/>
    </row>
    <row r="4" spans="2:20" ht="21.75" customHeight="1" x14ac:dyDescent="0.3">
      <c r="B4" s="3" t="s">
        <v>1</v>
      </c>
      <c r="C4" s="3" t="s">
        <v>2</v>
      </c>
      <c r="D4" s="3" t="s">
        <v>3</v>
      </c>
      <c r="E4" s="3" t="s">
        <v>6</v>
      </c>
      <c r="F4" s="3" t="s">
        <v>4</v>
      </c>
      <c r="G4" s="55" t="s">
        <v>5</v>
      </c>
      <c r="K4" s="3" t="s">
        <v>1</v>
      </c>
      <c r="L4" s="3" t="s">
        <v>3</v>
      </c>
      <c r="M4" s="3" t="s">
        <v>75</v>
      </c>
      <c r="N4" s="3" t="s">
        <v>76</v>
      </c>
      <c r="O4" s="3" t="s">
        <v>5</v>
      </c>
      <c r="P4" s="3" t="s">
        <v>80</v>
      </c>
      <c r="Q4" s="9"/>
      <c r="R4" s="9"/>
      <c r="S4" s="9"/>
      <c r="T4" s="9"/>
    </row>
    <row r="5" spans="2:20" ht="15.6" x14ac:dyDescent="0.3">
      <c r="B5" s="165">
        <v>4</v>
      </c>
      <c r="C5" s="1">
        <v>11</v>
      </c>
      <c r="D5" s="2"/>
      <c r="E5" s="1"/>
      <c r="F5" s="1" t="s">
        <v>126</v>
      </c>
      <c r="G5" s="52">
        <v>4120</v>
      </c>
      <c r="K5" s="65">
        <v>3</v>
      </c>
      <c r="L5" s="65"/>
      <c r="M5" s="65"/>
      <c r="N5" s="65"/>
      <c r="O5" s="66"/>
      <c r="P5" s="70" t="s">
        <v>81</v>
      </c>
      <c r="Q5" s="9"/>
      <c r="R5" s="9"/>
    </row>
    <row r="6" spans="2:20" ht="15.6" x14ac:dyDescent="0.3">
      <c r="B6" s="166"/>
      <c r="C6" s="1">
        <v>12</v>
      </c>
      <c r="D6" s="1"/>
      <c r="E6" s="1"/>
      <c r="F6" s="1" t="s">
        <v>127</v>
      </c>
      <c r="G6" s="52">
        <v>2500</v>
      </c>
    </row>
    <row r="7" spans="2:20" ht="15.6" x14ac:dyDescent="0.3">
      <c r="B7" s="166"/>
      <c r="C7" s="1">
        <v>13</v>
      </c>
      <c r="D7" s="1"/>
      <c r="E7" s="1"/>
      <c r="F7" s="1" t="s">
        <v>128</v>
      </c>
      <c r="G7" s="52">
        <v>3300</v>
      </c>
    </row>
    <row r="8" spans="2:20" ht="15.6" x14ac:dyDescent="0.3">
      <c r="B8" s="167"/>
      <c r="C8" s="1">
        <v>14</v>
      </c>
      <c r="D8" s="1"/>
      <c r="E8" s="1"/>
      <c r="F8" s="1" t="s">
        <v>129</v>
      </c>
      <c r="G8" s="52">
        <v>4500</v>
      </c>
      <c r="K8" s="80" t="s">
        <v>8</v>
      </c>
      <c r="L8" s="82"/>
      <c r="M8" s="82"/>
      <c r="N8" s="82"/>
      <c r="O8" s="83">
        <f>O5</f>
        <v>0</v>
      </c>
      <c r="P8" s="65">
        <v>0</v>
      </c>
    </row>
    <row r="9" spans="2:20" ht="18.75" customHeight="1" x14ac:dyDescent="0.3">
      <c r="B9" s="80" t="s">
        <v>8</v>
      </c>
      <c r="C9" s="81"/>
      <c r="D9" s="81"/>
      <c r="E9" s="81"/>
      <c r="F9" s="208"/>
      <c r="G9" s="182">
        <f>SUM(G5:G8)</f>
        <v>14420</v>
      </c>
    </row>
    <row r="10" spans="2:20" x14ac:dyDescent="0.3">
      <c r="G10" s="54"/>
    </row>
    <row r="11" spans="2:20" ht="18" x14ac:dyDescent="0.35">
      <c r="B11" s="14" t="s">
        <v>9</v>
      </c>
      <c r="C11" s="5"/>
      <c r="G11" s="54"/>
      <c r="K11" s="14" t="s">
        <v>74</v>
      </c>
    </row>
    <row r="12" spans="2:20" x14ac:dyDescent="0.3">
      <c r="G12" s="54"/>
    </row>
    <row r="13" spans="2:20" ht="20.25" customHeight="1" x14ac:dyDescent="0.3">
      <c r="B13" s="3" t="s">
        <v>1</v>
      </c>
      <c r="C13" s="3" t="s">
        <v>2</v>
      </c>
      <c r="D13" s="3" t="s">
        <v>10</v>
      </c>
      <c r="E13" s="3" t="s">
        <v>11</v>
      </c>
      <c r="F13" s="3" t="s">
        <v>4</v>
      </c>
      <c r="G13" s="55" t="s">
        <v>12</v>
      </c>
      <c r="K13" s="3" t="s">
        <v>1</v>
      </c>
      <c r="L13" s="3" t="s">
        <v>10</v>
      </c>
      <c r="M13" s="3" t="s">
        <v>11</v>
      </c>
      <c r="N13" s="3" t="s">
        <v>76</v>
      </c>
      <c r="O13" s="3" t="s">
        <v>12</v>
      </c>
      <c r="P13" s="3" t="s">
        <v>80</v>
      </c>
    </row>
    <row r="14" spans="2:20" ht="15.6" x14ac:dyDescent="0.3">
      <c r="B14" s="165">
        <v>4</v>
      </c>
      <c r="C14" s="1">
        <v>7</v>
      </c>
      <c r="D14" s="2"/>
      <c r="E14" s="1"/>
      <c r="F14" s="1" t="s">
        <v>115</v>
      </c>
      <c r="G14" s="52">
        <v>5700</v>
      </c>
      <c r="K14" s="65">
        <v>3</v>
      </c>
      <c r="L14" s="65"/>
      <c r="M14" s="65"/>
      <c r="N14" s="65"/>
      <c r="O14" s="66"/>
      <c r="P14" s="70" t="s">
        <v>81</v>
      </c>
    </row>
    <row r="15" spans="2:20" ht="15.6" x14ac:dyDescent="0.3">
      <c r="B15" s="166"/>
      <c r="C15" s="1">
        <v>8</v>
      </c>
      <c r="D15" s="1"/>
      <c r="E15" s="1"/>
      <c r="F15" s="1" t="s">
        <v>127</v>
      </c>
      <c r="G15" s="52">
        <v>3500</v>
      </c>
    </row>
    <row r="16" spans="2:20" ht="15.6" x14ac:dyDescent="0.3">
      <c r="B16" s="167"/>
      <c r="C16" s="1">
        <v>9</v>
      </c>
      <c r="D16" s="1"/>
      <c r="E16" s="1"/>
      <c r="F16" s="1" t="s">
        <v>129</v>
      </c>
      <c r="G16" s="52">
        <v>6000</v>
      </c>
      <c r="K16" s="80" t="s">
        <v>8</v>
      </c>
      <c r="L16" s="82"/>
      <c r="M16" s="82"/>
      <c r="N16" s="82"/>
      <c r="O16" s="83">
        <f>O14</f>
        <v>0</v>
      </c>
      <c r="P16" s="65">
        <v>0</v>
      </c>
    </row>
    <row r="17" spans="2:14" ht="15.6" x14ac:dyDescent="0.3">
      <c r="B17" s="80" t="s">
        <v>8</v>
      </c>
      <c r="C17" s="81"/>
      <c r="D17" s="81"/>
      <c r="E17" s="81"/>
      <c r="F17" s="208"/>
      <c r="G17" s="182">
        <f>SUM(G14:G16)</f>
        <v>15200</v>
      </c>
    </row>
    <row r="18" spans="2:14" x14ac:dyDescent="0.3">
      <c r="G18" s="54"/>
    </row>
    <row r="19" spans="2:14" ht="18" x14ac:dyDescent="0.35">
      <c r="B19" s="14" t="s">
        <v>13</v>
      </c>
    </row>
    <row r="21" spans="2:14" ht="18" x14ac:dyDescent="0.35">
      <c r="B21" s="150" t="s">
        <v>14</v>
      </c>
      <c r="C21" s="151"/>
      <c r="D21" s="100" t="s">
        <v>34</v>
      </c>
      <c r="E21" s="41"/>
    </row>
    <row r="22" spans="2:14" ht="18" x14ac:dyDescent="0.35">
      <c r="B22" s="150"/>
      <c r="C22" s="151"/>
      <c r="D22" s="101"/>
      <c r="E22" s="41"/>
    </row>
    <row r="23" spans="2:14" ht="18" x14ac:dyDescent="0.35">
      <c r="B23" s="171" t="s">
        <v>95</v>
      </c>
      <c r="C23" s="171"/>
      <c r="D23" s="102">
        <f>G17</f>
        <v>15200</v>
      </c>
      <c r="E23" s="42"/>
      <c r="H23" s="209" t="s">
        <v>100</v>
      </c>
      <c r="I23" s="210"/>
      <c r="J23" s="211">
        <f>J24+J25+J26</f>
        <v>11820</v>
      </c>
    </row>
    <row r="24" spans="2:14" ht="18" x14ac:dyDescent="0.35">
      <c r="B24" s="172" t="s">
        <v>15</v>
      </c>
      <c r="C24" s="173"/>
      <c r="D24" s="102">
        <f>G9</f>
        <v>14420</v>
      </c>
      <c r="E24" s="42"/>
      <c r="H24" s="32" t="s">
        <v>101</v>
      </c>
      <c r="J24" s="61">
        <v>4400</v>
      </c>
    </row>
    <row r="25" spans="2:14" ht="18" x14ac:dyDescent="0.35">
      <c r="B25" s="174"/>
      <c r="C25" s="175"/>
      <c r="D25" s="103">
        <v>-11820</v>
      </c>
      <c r="E25" t="s">
        <v>130</v>
      </c>
      <c r="H25" s="32" t="s">
        <v>102</v>
      </c>
      <c r="J25" s="61">
        <v>4120</v>
      </c>
      <c r="K25" s="18"/>
      <c r="L25" s="18"/>
      <c r="M25" s="18"/>
      <c r="N25" s="13"/>
    </row>
    <row r="26" spans="2:14" ht="18" x14ac:dyDescent="0.35">
      <c r="B26" s="176"/>
      <c r="C26" s="177"/>
      <c r="D26" s="104">
        <f>D24+D25</f>
        <v>2600</v>
      </c>
      <c r="E26" s="42"/>
      <c r="H26" s="34" t="s">
        <v>103</v>
      </c>
      <c r="I26" s="106"/>
      <c r="J26" s="107">
        <v>3300</v>
      </c>
    </row>
    <row r="27" spans="2:14" x14ac:dyDescent="0.3">
      <c r="B27" s="178" t="s">
        <v>18</v>
      </c>
      <c r="C27" s="178"/>
      <c r="D27" s="168">
        <f>D23-D26</f>
        <v>12600</v>
      </c>
      <c r="E27" s="97" t="s">
        <v>88</v>
      </c>
      <c r="F27" s="18"/>
    </row>
    <row r="28" spans="2:14" x14ac:dyDescent="0.3">
      <c r="B28" s="179"/>
      <c r="C28" s="179"/>
      <c r="D28" s="168"/>
      <c r="E28" s="98"/>
    </row>
    <row r="29" spans="2:14" ht="18" x14ac:dyDescent="0.35">
      <c r="B29" s="169" t="s">
        <v>35</v>
      </c>
      <c r="C29" s="169"/>
      <c r="D29" s="105">
        <v>0</v>
      </c>
      <c r="E29" s="99" t="s">
        <v>131</v>
      </c>
    </row>
    <row r="31" spans="2:14" ht="18" x14ac:dyDescent="0.35">
      <c r="B31" s="17" t="s">
        <v>20</v>
      </c>
    </row>
    <row r="33" spans="2:5" ht="15.6" x14ac:dyDescent="0.3">
      <c r="B33" s="157" t="s">
        <v>21</v>
      </c>
      <c r="C33" s="76" t="s">
        <v>23</v>
      </c>
      <c r="D33" s="116">
        <f>D27/1.21</f>
        <v>10413.223140495867</v>
      </c>
      <c r="E33" s="8" t="s">
        <v>36</v>
      </c>
    </row>
    <row r="34" spans="2:5" ht="15.6" x14ac:dyDescent="0.3">
      <c r="B34" s="157"/>
      <c r="C34" s="76" t="s">
        <v>22</v>
      </c>
      <c r="D34" s="109">
        <v>0</v>
      </c>
    </row>
    <row r="35" spans="2:5" ht="15.6" x14ac:dyDescent="0.3">
      <c r="B35" s="113"/>
      <c r="C35" s="206" t="s">
        <v>29</v>
      </c>
      <c r="D35" s="207">
        <f>D33+D34</f>
        <v>10413.223140495867</v>
      </c>
    </row>
    <row r="36" spans="2:5" ht="15.6" x14ac:dyDescent="0.3">
      <c r="B36" s="76"/>
      <c r="C36" s="76"/>
      <c r="D36" s="108"/>
    </row>
    <row r="37" spans="2:5" ht="15.6" x14ac:dyDescent="0.3">
      <c r="B37" s="157" t="s">
        <v>24</v>
      </c>
      <c r="C37" s="76" t="s">
        <v>23</v>
      </c>
      <c r="D37" s="108">
        <f>D33*0.21</f>
        <v>2186.7768595041321</v>
      </c>
    </row>
    <row r="38" spans="2:5" ht="15.6" x14ac:dyDescent="0.3">
      <c r="B38" s="157"/>
      <c r="C38" s="76" t="s">
        <v>22</v>
      </c>
      <c r="D38" s="109"/>
    </row>
    <row r="39" spans="2:5" ht="15.6" x14ac:dyDescent="0.3">
      <c r="B39" s="113"/>
      <c r="C39" s="206" t="s">
        <v>29</v>
      </c>
      <c r="D39" s="207">
        <f>D37+D38</f>
        <v>2186.7768595041321</v>
      </c>
    </row>
    <row r="40" spans="2:5" ht="15.6" x14ac:dyDescent="0.3">
      <c r="B40" s="113"/>
      <c r="C40" s="114"/>
      <c r="D40" s="110"/>
    </row>
    <row r="41" spans="2:5" ht="15.6" x14ac:dyDescent="0.3">
      <c r="B41" s="115"/>
      <c r="C41" s="114"/>
      <c r="D41" s="110"/>
    </row>
    <row r="42" spans="2:5" ht="15.6" x14ac:dyDescent="0.3">
      <c r="B42" s="113"/>
      <c r="C42" s="76"/>
      <c r="D42" s="108"/>
    </row>
    <row r="43" spans="2:5" ht="15.6" x14ac:dyDescent="0.3">
      <c r="B43" s="76"/>
      <c r="C43" s="76"/>
      <c r="D43" s="108"/>
    </row>
    <row r="44" spans="2:5" ht="15.6" x14ac:dyDescent="0.3">
      <c r="B44" s="157" t="s">
        <v>25</v>
      </c>
      <c r="C44" s="170" t="s">
        <v>132</v>
      </c>
      <c r="D44" s="170"/>
      <c r="E44" s="9"/>
    </row>
    <row r="45" spans="2:5" ht="15.6" x14ac:dyDescent="0.3">
      <c r="B45" s="157"/>
      <c r="C45" s="76" t="s">
        <v>23</v>
      </c>
      <c r="D45" s="108">
        <f>G9</f>
        <v>14420</v>
      </c>
    </row>
    <row r="46" spans="2:5" ht="15.6" x14ac:dyDescent="0.3">
      <c r="B46" s="157"/>
      <c r="C46" s="76" t="s">
        <v>22</v>
      </c>
      <c r="D46" s="109"/>
    </row>
    <row r="47" spans="2:5" ht="15.6" x14ac:dyDescent="0.3">
      <c r="B47" s="113"/>
      <c r="C47" s="206" t="s">
        <v>29</v>
      </c>
      <c r="D47" s="207">
        <f>D45+D46</f>
        <v>14420</v>
      </c>
    </row>
    <row r="48" spans="2:5" ht="15.6" x14ac:dyDescent="0.3">
      <c r="B48" s="113"/>
      <c r="C48" s="76"/>
      <c r="D48" s="108"/>
    </row>
    <row r="49" spans="2:5" ht="15.6" x14ac:dyDescent="0.3">
      <c r="B49" s="76"/>
      <c r="C49" s="76"/>
      <c r="D49" s="108"/>
    </row>
    <row r="50" spans="2:5" ht="15.6" x14ac:dyDescent="0.3">
      <c r="B50" s="95" t="s">
        <v>27</v>
      </c>
      <c r="C50" s="76"/>
      <c r="D50" s="110">
        <v>0</v>
      </c>
    </row>
    <row r="51" spans="2:5" ht="15.6" x14ac:dyDescent="0.3">
      <c r="B51" s="76"/>
      <c r="C51" s="76"/>
      <c r="D51" s="76"/>
    </row>
    <row r="52" spans="2:5" ht="15.6" x14ac:dyDescent="0.3">
      <c r="B52" s="95" t="s">
        <v>28</v>
      </c>
      <c r="C52" s="76"/>
      <c r="D52" s="110">
        <v>41500</v>
      </c>
      <c r="E52" s="9"/>
    </row>
    <row r="53" spans="2:5" ht="15.6" x14ac:dyDescent="0.3">
      <c r="B53" s="164" t="s">
        <v>84</v>
      </c>
      <c r="C53" s="164"/>
      <c r="D53" s="117"/>
    </row>
    <row r="54" spans="2:5" ht="15.6" x14ac:dyDescent="0.3">
      <c r="B54" s="164" t="s">
        <v>85</v>
      </c>
      <c r="C54" s="164"/>
      <c r="D54" s="164"/>
    </row>
    <row r="1048576" spans="13:13" x14ac:dyDescent="0.3">
      <c r="M1048576" t="s">
        <v>69</v>
      </c>
    </row>
  </sheetData>
  <mergeCells count="15">
    <mergeCell ref="B54:D54"/>
    <mergeCell ref="B53:C53"/>
    <mergeCell ref="B14:B16"/>
    <mergeCell ref="B5:B8"/>
    <mergeCell ref="B1:F1"/>
    <mergeCell ref="D27:D28"/>
    <mergeCell ref="B29:C29"/>
    <mergeCell ref="B33:B34"/>
    <mergeCell ref="B37:B38"/>
    <mergeCell ref="B44:B46"/>
    <mergeCell ref="C44:D44"/>
    <mergeCell ref="B21:C22"/>
    <mergeCell ref="B23:C23"/>
    <mergeCell ref="B24:C26"/>
    <mergeCell ref="B27:C28"/>
  </mergeCells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0"/>
  <sheetViews>
    <sheetView workbookViewId="0">
      <selection activeCell="A13" sqref="A13"/>
    </sheetView>
  </sheetViews>
  <sheetFormatPr baseColWidth="10" defaultRowHeight="14.4" x14ac:dyDescent="0.3"/>
  <cols>
    <col min="2" max="2" width="13.33203125" customWidth="1"/>
    <col min="3" max="3" width="13.6640625" customWidth="1"/>
    <col min="4" max="4" width="12.44140625" customWidth="1"/>
    <col min="5" max="5" width="6" customWidth="1"/>
  </cols>
  <sheetData>
    <row r="2" spans="1:14" ht="18" x14ac:dyDescent="0.35">
      <c r="A2" s="14" t="s">
        <v>37</v>
      </c>
    </row>
    <row r="3" spans="1:14" x14ac:dyDescent="0.3">
      <c r="K3" s="18" t="s">
        <v>86</v>
      </c>
    </row>
    <row r="4" spans="1:14" ht="15.6" x14ac:dyDescent="0.3">
      <c r="A4" s="75" t="s">
        <v>38</v>
      </c>
      <c r="B4" s="76"/>
      <c r="D4" s="110">
        <f>K5+L5+M5+N5</f>
        <v>56500</v>
      </c>
      <c r="F4" s="28" t="s">
        <v>5</v>
      </c>
      <c r="G4" s="28" t="s">
        <v>133</v>
      </c>
      <c r="K4" s="74" t="s">
        <v>70</v>
      </c>
      <c r="L4" s="74" t="s">
        <v>71</v>
      </c>
      <c r="M4" s="74" t="s">
        <v>72</v>
      </c>
      <c r="N4" s="74" t="s">
        <v>83</v>
      </c>
    </row>
    <row r="5" spans="1:14" ht="15.6" x14ac:dyDescent="0.3">
      <c r="A5" s="75" t="s">
        <v>39</v>
      </c>
      <c r="B5" s="75"/>
      <c r="D5" s="111">
        <f>F5-G5</f>
        <v>41500</v>
      </c>
      <c r="F5" s="9">
        <f>K10+L10+M10+N10</f>
        <v>53320</v>
      </c>
      <c r="G5" s="9">
        <v>11820</v>
      </c>
      <c r="K5" s="66">
        <v>11800</v>
      </c>
      <c r="L5" s="66">
        <v>6000</v>
      </c>
      <c r="M5" s="66">
        <v>23500</v>
      </c>
      <c r="N5" s="66">
        <v>15200</v>
      </c>
    </row>
    <row r="6" spans="1:14" ht="15.6" x14ac:dyDescent="0.3">
      <c r="A6" s="75" t="s">
        <v>104</v>
      </c>
      <c r="B6" s="75"/>
      <c r="D6" s="13">
        <f>D4-D5</f>
        <v>15000</v>
      </c>
      <c r="F6" s="9"/>
      <c r="K6" s="9"/>
      <c r="L6" s="9"/>
      <c r="M6" s="9"/>
      <c r="N6" s="9"/>
    </row>
    <row r="7" spans="1:14" ht="15.6" x14ac:dyDescent="0.3">
      <c r="A7" s="75" t="s">
        <v>40</v>
      </c>
      <c r="B7" s="75"/>
      <c r="D7" s="110">
        <v>2400</v>
      </c>
    </row>
    <row r="8" spans="1:14" ht="15.6" x14ac:dyDescent="0.3">
      <c r="D8" s="19">
        <f>D6-D7</f>
        <v>12600</v>
      </c>
      <c r="F8" t="s">
        <v>134</v>
      </c>
      <c r="K8" s="18" t="s">
        <v>87</v>
      </c>
    </row>
    <row r="9" spans="1:14" x14ac:dyDescent="0.3">
      <c r="K9" s="74" t="s">
        <v>70</v>
      </c>
      <c r="L9" s="74" t="s">
        <v>71</v>
      </c>
      <c r="M9" s="74" t="s">
        <v>72</v>
      </c>
      <c r="N9" s="74" t="s">
        <v>83</v>
      </c>
    </row>
    <row r="10" spans="1:14" x14ac:dyDescent="0.3">
      <c r="K10" s="66">
        <v>11300</v>
      </c>
      <c r="L10" s="66">
        <v>15700</v>
      </c>
      <c r="M10" s="66">
        <v>11900</v>
      </c>
      <c r="N10" s="66">
        <v>14420</v>
      </c>
    </row>
    <row r="11" spans="1:14" ht="18" x14ac:dyDescent="0.35">
      <c r="A11" s="96" t="s">
        <v>135</v>
      </c>
      <c r="B11" s="212" t="s">
        <v>136</v>
      </c>
    </row>
    <row r="12" spans="1:14" x14ac:dyDescent="0.3">
      <c r="K12" s="18" t="s">
        <v>40</v>
      </c>
      <c r="M12" s="59" t="s">
        <v>70</v>
      </c>
      <c r="N12" s="60">
        <v>500</v>
      </c>
    </row>
    <row r="13" spans="1:14" ht="15.6" x14ac:dyDescent="0.3">
      <c r="A13" s="75" t="s">
        <v>138</v>
      </c>
      <c r="B13" s="75"/>
      <c r="C13" s="76"/>
      <c r="D13" s="110">
        <v>53320</v>
      </c>
      <c r="M13" s="32" t="s">
        <v>71</v>
      </c>
      <c r="N13" s="61">
        <v>0</v>
      </c>
    </row>
    <row r="14" spans="1:14" ht="15.6" x14ac:dyDescent="0.3">
      <c r="A14" s="75" t="s">
        <v>137</v>
      </c>
      <c r="B14" s="75"/>
      <c r="C14" s="76"/>
      <c r="D14" s="111">
        <f>L17</f>
        <v>11820</v>
      </c>
      <c r="M14" s="34" t="s">
        <v>72</v>
      </c>
      <c r="N14" s="36">
        <v>1900</v>
      </c>
    </row>
    <row r="15" spans="1:14" ht="15.6" x14ac:dyDescent="0.3">
      <c r="D15" s="112">
        <f>D13-D14</f>
        <v>41500</v>
      </c>
      <c r="F15" s="75" t="s">
        <v>139</v>
      </c>
      <c r="M15" s="62" t="s">
        <v>8</v>
      </c>
      <c r="N15" s="63">
        <f>N12+N14</f>
        <v>2400</v>
      </c>
    </row>
    <row r="17" spans="11:12" ht="15.6" x14ac:dyDescent="0.3">
      <c r="K17" s="26" t="s">
        <v>55</v>
      </c>
      <c r="L17" s="27">
        <f>L18+L19+L20</f>
        <v>11820</v>
      </c>
    </row>
    <row r="18" spans="11:12" x14ac:dyDescent="0.3">
      <c r="K18" s="22" t="s">
        <v>56</v>
      </c>
      <c r="L18" s="23">
        <f>'trim 3'!G6</f>
        <v>4400</v>
      </c>
    </row>
    <row r="19" spans="11:12" x14ac:dyDescent="0.3">
      <c r="K19" s="22" t="s">
        <v>58</v>
      </c>
      <c r="L19" s="23">
        <f>'trim 4'!G5</f>
        <v>4120</v>
      </c>
    </row>
    <row r="20" spans="11:12" x14ac:dyDescent="0.3">
      <c r="K20" s="24" t="s">
        <v>57</v>
      </c>
      <c r="L20" s="25">
        <f>'trim 4'!G7</f>
        <v>3300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Enoncé</vt:lpstr>
      <vt:lpstr>trim 1</vt:lpstr>
      <vt:lpstr>trim 2</vt:lpstr>
      <vt:lpstr>trim 3</vt:lpstr>
      <vt:lpstr>trim 4</vt:lpstr>
      <vt:lpstr>vérification</vt:lpstr>
      <vt:lpstr>'trim 1'!Zone_d_impression</vt:lpstr>
      <vt:lpstr>'trim 2'!Zone_d_impression</vt:lpstr>
      <vt:lpstr>'trim 3'!Zone_d_impression</vt:lpstr>
      <vt:lpstr>'trim 4'!Zone_d_impression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Calderan</dc:creator>
  <cp:lastModifiedBy>Paola CALDERAN</cp:lastModifiedBy>
  <cp:lastPrinted>2018-05-15T09:51:36Z</cp:lastPrinted>
  <dcterms:created xsi:type="dcterms:W3CDTF">2012-04-22T10:28:58Z</dcterms:created>
  <dcterms:modified xsi:type="dcterms:W3CDTF">2025-04-17T07:48:57Z</dcterms:modified>
</cp:coreProperties>
</file>